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E7" i="16"/>
  <c r="D7"/>
  <c r="C7"/>
  <c r="A7"/>
  <c r="E6"/>
  <c r="D6"/>
  <c r="C6" l="1"/>
  <c r="A6" l="1"/>
  <c r="E5"/>
  <c r="D5"/>
  <c r="C5"/>
  <c r="A5"/>
  <c r="E4" l="1"/>
  <c r="D4"/>
  <c r="C4"/>
  <c r="A4"/>
  <c r="E3" s="1"/>
  <c r="D3"/>
  <c r="C3"/>
  <c r="E9" i="15"/>
  <c r="D9"/>
  <c r="C9" l="1"/>
  <c r="A9"/>
  <c r="E8"/>
  <c r="D8"/>
  <c r="C8"/>
  <c r="A8"/>
  <c r="E7"/>
  <c r="D7"/>
  <c r="C7"/>
  <c r="A7"/>
  <c r="E6"/>
  <c r="D6"/>
  <c r="C6"/>
  <c r="A6"/>
  <c r="E5"/>
  <c r="D5"/>
  <c r="C5"/>
  <c r="A5" s="1"/>
  <c r="E4" s="1"/>
  <c r="D4"/>
  <c r="C4"/>
  <c r="A4"/>
  <c r="E3" s="1"/>
  <c r="D3"/>
  <c r="C3"/>
  <c r="E9" i="12" s="1"/>
  <c r="D9"/>
  <c r="C9"/>
  <c r="A9"/>
  <c r="E8" s="1"/>
  <c r="D8"/>
  <c r="C8"/>
  <c r="A8"/>
  <c r="E7" s="1"/>
  <c r="D7"/>
  <c r="C7"/>
  <c r="A7"/>
  <c r="E6" s="1"/>
  <c r="D6"/>
  <c r="C6"/>
  <c r="A6"/>
  <c r="E5" s="1"/>
  <c r="D5"/>
  <c r="C5"/>
  <c r="A5"/>
  <c r="E4" s="1"/>
  <c r="D4"/>
  <c r="C4"/>
  <c r="A4"/>
  <c r="E3" s="1"/>
  <c r="D3"/>
  <c r="C3"/>
  <c r="G1114" i="7"/>
  <c r="F1114"/>
  <c r="G1113"/>
  <c r="F1113"/>
  <c r="G1112"/>
  <c r="F1112"/>
  <c r="G1111"/>
  <c r="F1111"/>
  <c r="G1110"/>
  <c r="F1110"/>
  <c r="G1109"/>
  <c r="F1109"/>
  <c r="G1108"/>
  <c r="F1108"/>
  <c r="G1107"/>
  <c r="F1107"/>
  <c r="G1106"/>
  <c r="F1106"/>
  <c r="G1105"/>
  <c r="F1105"/>
  <c r="G1104"/>
  <c r="F1104"/>
  <c r="G1103"/>
  <c r="F1103"/>
  <c r="G1102"/>
  <c r="F1102"/>
  <c r="G1101"/>
  <c r="F1101"/>
  <c r="G1100"/>
  <c r="F1100"/>
  <c r="G1099"/>
  <c r="F1099"/>
  <c r="G1098"/>
  <c r="F1098"/>
  <c r="G1097"/>
  <c r="F1097"/>
  <c r="G1096"/>
  <c r="F1096"/>
  <c r="G1095"/>
  <c r="F1095"/>
  <c r="G1094"/>
  <c r="F1094"/>
  <c r="G1093"/>
  <c r="F1093"/>
  <c r="G1092"/>
  <c r="F1092"/>
  <c r="G1091"/>
  <c r="F1091"/>
  <c r="G1090"/>
  <c r="F1090"/>
  <c r="G1089"/>
  <c r="F1089"/>
  <c r="G1088"/>
  <c r="F1088"/>
  <c r="G1087"/>
  <c r="F1087"/>
  <c r="G1086"/>
  <c r="F1086"/>
  <c r="G1085"/>
  <c r="F1085"/>
  <c r="G1084"/>
  <c r="F1084"/>
  <c r="G1083"/>
  <c r="F1083"/>
  <c r="G1082"/>
  <c r="F1082"/>
  <c r="G1081"/>
  <c r="F1081"/>
  <c r="G1080"/>
  <c r="F1080"/>
  <c r="G1079"/>
  <c r="F1079"/>
  <c r="G1078"/>
  <c r="F1078"/>
  <c r="G1077"/>
  <c r="F1077"/>
  <c r="G1076"/>
  <c r="F1076"/>
  <c r="G1075"/>
  <c r="F1075"/>
  <c r="G1074"/>
  <c r="F1074"/>
  <c r="G1073"/>
  <c r="F1073"/>
  <c r="G1072"/>
  <c r="F1072"/>
  <c r="G1071"/>
  <c r="F1071"/>
  <c r="G1070"/>
  <c r="F1070"/>
  <c r="G1069"/>
  <c r="F1069"/>
  <c r="G1068"/>
  <c r="F1068"/>
  <c r="G1067"/>
  <c r="F1067"/>
  <c r="G1066"/>
  <c r="F1066"/>
  <c r="G1065"/>
  <c r="F1065"/>
  <c r="G1064"/>
  <c r="F1064"/>
  <c r="G1063"/>
  <c r="F1063"/>
  <c r="G1062"/>
  <c r="F1062"/>
  <c r="G1061"/>
  <c r="F1061"/>
  <c r="G1060"/>
  <c r="F1060"/>
  <c r="G1059"/>
  <c r="F1059"/>
  <c r="G1058"/>
  <c r="F1058"/>
  <c r="G1057"/>
  <c r="F1057"/>
  <c r="G1056"/>
  <c r="F1056"/>
  <c r="G1055"/>
  <c r="F1055"/>
  <c r="G1054"/>
  <c r="F1054"/>
  <c r="G1053"/>
  <c r="F1053"/>
  <c r="G1052"/>
  <c r="F1052"/>
  <c r="G1051"/>
  <c r="F1051"/>
  <c r="G1050"/>
  <c r="F1050"/>
  <c r="G1049"/>
  <c r="F1049"/>
  <c r="G1048"/>
  <c r="F1048"/>
  <c r="G1047"/>
  <c r="F1047"/>
  <c r="G1046"/>
  <c r="F1046"/>
  <c r="G1045"/>
  <c r="F1045"/>
  <c r="G1044"/>
  <c r="F1044"/>
  <c r="G1043"/>
  <c r="F1043"/>
  <c r="G1042"/>
  <c r="F1042"/>
  <c r="G1041"/>
  <c r="F1041"/>
  <c r="G1040"/>
  <c r="F1040"/>
  <c r="G1039"/>
  <c r="F1039"/>
  <c r="G1038"/>
  <c r="F1038"/>
  <c r="G1037"/>
  <c r="F1037"/>
  <c r="G1036"/>
  <c r="F1036"/>
  <c r="G1035"/>
  <c r="F1035"/>
  <c r="G1034"/>
  <c r="F1034"/>
  <c r="G1033"/>
  <c r="F1033"/>
  <c r="G1032"/>
  <c r="F1032"/>
  <c r="G1031"/>
  <c r="F1031"/>
  <c r="G1030"/>
  <c r="F1030"/>
  <c r="G1029"/>
  <c r="F1029"/>
  <c r="G1028"/>
  <c r="F1028"/>
  <c r="G1027"/>
  <c r="F1027"/>
  <c r="G1026"/>
  <c r="F1026"/>
  <c r="G1025"/>
  <c r="F1025"/>
  <c r="G1024"/>
  <c r="F1024"/>
  <c r="G1023"/>
  <c r="F1023"/>
  <c r="G1022"/>
  <c r="F1022"/>
  <c r="G1021"/>
  <c r="F1021"/>
  <c r="G1020"/>
  <c r="F1020"/>
  <c r="G1019"/>
  <c r="F1019"/>
  <c r="G1018"/>
  <c r="F1018"/>
  <c r="G1017"/>
  <c r="F1017"/>
  <c r="G1016"/>
  <c r="F1016"/>
  <c r="G1015"/>
  <c r="F1015"/>
  <c r="G1014"/>
  <c r="F1014"/>
  <c r="G1013"/>
  <c r="F1013"/>
  <c r="G1012"/>
  <c r="F1012"/>
  <c r="G1011"/>
  <c r="F1011"/>
  <c r="G1010"/>
  <c r="F1010"/>
  <c r="G1009"/>
  <c r="F1009"/>
  <c r="G1008"/>
  <c r="F1008"/>
  <c r="G1007"/>
  <c r="F1007"/>
  <c r="G1006"/>
  <c r="F1006"/>
  <c r="G1005"/>
  <c r="F1005"/>
  <c r="G1004"/>
  <c r="F1004"/>
  <c r="G1003"/>
  <c r="F1003"/>
  <c r="G1002"/>
  <c r="F1002"/>
  <c r="G1001"/>
  <c r="F1001"/>
  <c r="G1000"/>
  <c r="F1000"/>
  <c r="G999"/>
  <c r="F999"/>
  <c r="G998"/>
  <c r="F998"/>
  <c r="G997"/>
  <c r="F997"/>
  <c r="G996"/>
  <c r="F996"/>
  <c r="G995"/>
  <c r="F995"/>
  <c r="G994"/>
  <c r="F994"/>
  <c r="G993"/>
  <c r="F993"/>
  <c r="G992"/>
  <c r="F992"/>
  <c r="G991"/>
  <c r="F991"/>
  <c r="G990"/>
  <c r="F990"/>
  <c r="G989"/>
  <c r="F989"/>
  <c r="G988"/>
  <c r="F988"/>
  <c r="G987"/>
  <c r="F987"/>
  <c r="G986"/>
  <c r="F986"/>
  <c r="G985"/>
  <c r="F985"/>
  <c r="G984"/>
  <c r="F984"/>
  <c r="G983"/>
  <c r="F983"/>
  <c r="G982"/>
  <c r="F982"/>
  <c r="G981"/>
  <c r="F981"/>
  <c r="G980"/>
  <c r="F980"/>
  <c r="G979"/>
  <c r="F979"/>
  <c r="G978"/>
  <c r="F978"/>
  <c r="G977"/>
  <c r="F977"/>
  <c r="G976"/>
  <c r="F976"/>
  <c r="G975"/>
  <c r="F975"/>
  <c r="G974"/>
  <c r="F974"/>
  <c r="G973"/>
  <c r="F973"/>
  <c r="G972"/>
  <c r="F972"/>
  <c r="G971"/>
  <c r="F971"/>
  <c r="G970"/>
  <c r="F970"/>
  <c r="G969"/>
  <c r="F969"/>
  <c r="G968"/>
  <c r="F968"/>
  <c r="G967"/>
  <c r="F967"/>
  <c r="G966"/>
  <c r="F966"/>
  <c r="G965"/>
  <c r="F965"/>
  <c r="G964"/>
  <c r="F964"/>
  <c r="G963"/>
  <c r="F963"/>
  <c r="G962"/>
  <c r="F962"/>
  <c r="G961"/>
  <c r="F961"/>
  <c r="G960"/>
  <c r="F960"/>
  <c r="G959"/>
  <c r="F959"/>
  <c r="G958"/>
  <c r="F958"/>
  <c r="G957"/>
  <c r="F957"/>
  <c r="G956"/>
  <c r="F956"/>
  <c r="G955"/>
  <c r="F955"/>
  <c r="G954"/>
  <c r="F954"/>
  <c r="G953"/>
  <c r="F953"/>
  <c r="G952"/>
  <c r="F952"/>
  <c r="G951"/>
  <c r="F951"/>
  <c r="G950"/>
  <c r="F950"/>
  <c r="G949"/>
  <c r="F949"/>
  <c r="G948"/>
  <c r="F948"/>
  <c r="G947"/>
  <c r="F947"/>
  <c r="G946"/>
  <c r="F946"/>
  <c r="G945"/>
  <c r="F945"/>
  <c r="G944"/>
  <c r="F944"/>
  <c r="G943"/>
  <c r="F943"/>
  <c r="G942"/>
  <c r="F942"/>
  <c r="G941"/>
  <c r="F941"/>
  <c r="G940"/>
  <c r="F940"/>
  <c r="G939"/>
  <c r="F939"/>
  <c r="G938"/>
  <c r="F938"/>
  <c r="G937"/>
  <c r="F937"/>
  <c r="G936"/>
  <c r="F936"/>
  <c r="G935"/>
  <c r="F935"/>
  <c r="G934"/>
  <c r="F934"/>
  <c r="G933"/>
  <c r="F933"/>
  <c r="G932"/>
  <c r="F932"/>
  <c r="G931"/>
  <c r="F931"/>
  <c r="G930"/>
  <c r="F930"/>
  <c r="G929"/>
  <c r="F929"/>
  <c r="G928"/>
  <c r="F928"/>
  <c r="G927"/>
  <c r="F927"/>
  <c r="G926"/>
  <c r="F926"/>
  <c r="G925"/>
  <c r="F925"/>
  <c r="G924"/>
  <c r="F924"/>
  <c r="G923"/>
  <c r="F923"/>
  <c r="G922"/>
  <c r="F922"/>
  <c r="G921"/>
  <c r="F921"/>
  <c r="G920"/>
  <c r="F920"/>
  <c r="G919"/>
  <c r="F919"/>
  <c r="G918"/>
  <c r="F918"/>
  <c r="G917"/>
  <c r="F917"/>
  <c r="G916"/>
  <c r="F916"/>
  <c r="G915"/>
  <c r="F915"/>
  <c r="G914"/>
  <c r="F914"/>
  <c r="G913"/>
  <c r="F913"/>
  <c r="G912"/>
  <c r="F912"/>
  <c r="G911"/>
  <c r="F911"/>
  <c r="G910"/>
  <c r="F910"/>
  <c r="G909"/>
  <c r="F909"/>
  <c r="G908"/>
  <c r="F908"/>
  <c r="G907"/>
  <c r="F907"/>
  <c r="G906"/>
  <c r="F906"/>
  <c r="G905"/>
  <c r="F905"/>
  <c r="G904"/>
  <c r="F904"/>
  <c r="G903"/>
  <c r="F903"/>
  <c r="G902"/>
  <c r="F902"/>
  <c r="G901"/>
  <c r="F901"/>
  <c r="G900"/>
  <c r="F900"/>
  <c r="G899"/>
  <c r="F899"/>
  <c r="G898"/>
  <c r="F898"/>
  <c r="G897"/>
  <c r="F897"/>
  <c r="G896"/>
  <c r="F896"/>
  <c r="G895"/>
  <c r="F895"/>
  <c r="G894"/>
  <c r="F894"/>
  <c r="G893"/>
  <c r="F893"/>
  <c r="G892"/>
  <c r="F892"/>
  <c r="G891"/>
  <c r="F891"/>
  <c r="G890"/>
  <c r="F890"/>
  <c r="G889"/>
  <c r="F889"/>
  <c r="G888"/>
  <c r="F888"/>
  <c r="G887"/>
  <c r="F887"/>
  <c r="G886"/>
  <c r="F886"/>
  <c r="G885"/>
  <c r="F885"/>
  <c r="G884"/>
  <c r="F884"/>
  <c r="G883"/>
  <c r="F883"/>
  <c r="G882"/>
  <c r="F882"/>
  <c r="G881"/>
  <c r="F881"/>
  <c r="G880"/>
  <c r="F880"/>
  <c r="G879"/>
  <c r="F879"/>
  <c r="G878"/>
  <c r="F878"/>
  <c r="G877"/>
  <c r="F877"/>
  <c r="G876"/>
  <c r="F876"/>
  <c r="G875"/>
  <c r="F875"/>
  <c r="G874"/>
  <c r="F874"/>
  <c r="G873"/>
  <c r="F873"/>
  <c r="G872"/>
  <c r="F872"/>
  <c r="G871"/>
  <c r="F871"/>
  <c r="G870"/>
  <c r="F870"/>
  <c r="G869"/>
  <c r="F869"/>
  <c r="G868"/>
  <c r="F868"/>
  <c r="G867"/>
  <c r="F867"/>
  <c r="G866"/>
  <c r="F866"/>
  <c r="G865"/>
  <c r="F865"/>
  <c r="G864"/>
  <c r="F864"/>
  <c r="G863"/>
  <c r="F863"/>
  <c r="G862"/>
  <c r="F862"/>
  <c r="G861"/>
  <c r="F861"/>
  <c r="G860"/>
  <c r="F860"/>
  <c r="G859"/>
  <c r="F859"/>
  <c r="G858"/>
  <c r="F858"/>
  <c r="G857"/>
  <c r="F857"/>
  <c r="G856"/>
  <c r="F856"/>
  <c r="G855"/>
  <c r="F855"/>
  <c r="G854"/>
  <c r="F854"/>
  <c r="G853"/>
  <c r="F853"/>
  <c r="G852"/>
  <c r="F852"/>
  <c r="G851"/>
  <c r="F851"/>
  <c r="G850"/>
  <c r="F850"/>
  <c r="G849"/>
  <c r="F849"/>
  <c r="G848"/>
  <c r="F848"/>
  <c r="G847"/>
  <c r="F847"/>
  <c r="G846"/>
  <c r="F846"/>
  <c r="G845"/>
  <c r="F845"/>
  <c r="G844"/>
  <c r="F844"/>
  <c r="G843"/>
  <c r="F843"/>
  <c r="G842"/>
  <c r="F842"/>
  <c r="G841"/>
  <c r="F841"/>
  <c r="G840"/>
  <c r="F840"/>
  <c r="G839"/>
  <c r="F839"/>
  <c r="G838"/>
  <c r="F838"/>
  <c r="G837"/>
  <c r="F837"/>
  <c r="G836"/>
  <c r="F836"/>
  <c r="G835"/>
  <c r="F835"/>
  <c r="G834"/>
  <c r="F834"/>
  <c r="G833"/>
  <c r="F833"/>
  <c r="G832"/>
  <c r="F832"/>
  <c r="G831"/>
  <c r="F831"/>
  <c r="G830"/>
  <c r="F830"/>
  <c r="G829"/>
  <c r="F829"/>
  <c r="G828"/>
  <c r="F828"/>
  <c r="G827"/>
  <c r="F827"/>
  <c r="G826"/>
  <c r="F826"/>
  <c r="G825"/>
  <c r="F825"/>
  <c r="G824"/>
  <c r="F824"/>
  <c r="G823"/>
  <c r="F823"/>
  <c r="G822"/>
  <c r="F822"/>
  <c r="G821"/>
  <c r="F821"/>
  <c r="G820"/>
  <c r="F820"/>
  <c r="G819"/>
  <c r="F819"/>
  <c r="G818"/>
  <c r="F818"/>
  <c r="G817"/>
  <c r="F817"/>
  <c r="G816"/>
  <c r="F816"/>
  <c r="G815"/>
  <c r="F815"/>
  <c r="G814"/>
  <c r="F814"/>
  <c r="G813"/>
  <c r="F813"/>
  <c r="G812"/>
  <c r="F812"/>
  <c r="G811"/>
  <c r="F811"/>
  <c r="G810"/>
  <c r="F810"/>
  <c r="G809"/>
  <c r="F809"/>
  <c r="G808"/>
  <c r="F808"/>
  <c r="G807"/>
  <c r="F807"/>
  <c r="G806"/>
  <c r="F806"/>
  <c r="G805"/>
  <c r="F805"/>
  <c r="G804"/>
  <c r="F804"/>
  <c r="G803"/>
  <c r="F803"/>
  <c r="G802"/>
  <c r="F802"/>
  <c r="G801"/>
  <c r="F801"/>
  <c r="G800"/>
  <c r="F800"/>
  <c r="G799"/>
  <c r="F799"/>
  <c r="G798"/>
  <c r="F798"/>
  <c r="G797"/>
  <c r="F797"/>
  <c r="G796"/>
  <c r="F796"/>
  <c r="G795"/>
  <c r="F795"/>
  <c r="G794"/>
  <c r="F794"/>
  <c r="G793"/>
  <c r="F793"/>
  <c r="G792"/>
  <c r="F792"/>
  <c r="G791"/>
  <c r="F791"/>
  <c r="G790"/>
  <c r="F790"/>
  <c r="G789"/>
  <c r="F789"/>
  <c r="G788"/>
  <c r="F788"/>
  <c r="G787"/>
  <c r="F787"/>
  <c r="G786"/>
  <c r="F786"/>
  <c r="G785"/>
  <c r="F785"/>
  <c r="G784"/>
  <c r="F784"/>
  <c r="G783"/>
  <c r="F783"/>
  <c r="G782"/>
  <c r="F782"/>
  <c r="G781"/>
  <c r="F781"/>
  <c r="G780"/>
  <c r="F780"/>
  <c r="G779"/>
  <c r="F779"/>
  <c r="G778"/>
  <c r="F778"/>
  <c r="G777"/>
  <c r="F777"/>
  <c r="G776"/>
  <c r="F776"/>
  <c r="G775"/>
  <c r="F775"/>
  <c r="G774"/>
  <c r="F774"/>
  <c r="G773"/>
  <c r="F773"/>
  <c r="G772"/>
  <c r="F772"/>
  <c r="G771"/>
  <c r="F771"/>
  <c r="G770"/>
  <c r="F770"/>
  <c r="G769"/>
  <c r="F769"/>
  <c r="G768"/>
  <c r="F768"/>
  <c r="G767"/>
  <c r="F767"/>
  <c r="G766"/>
  <c r="F766"/>
  <c r="G765"/>
  <c r="F765"/>
  <c r="G764"/>
  <c r="F764"/>
  <c r="G763"/>
  <c r="F763"/>
  <c r="G762"/>
  <c r="F762"/>
  <c r="G761"/>
  <c r="F761"/>
  <c r="G760"/>
  <c r="F760"/>
  <c r="G759"/>
  <c r="F759"/>
  <c r="G758"/>
  <c r="F758"/>
  <c r="G757"/>
  <c r="F757"/>
  <c r="G756"/>
  <c r="F756"/>
  <c r="G755"/>
  <c r="F755"/>
  <c r="G754"/>
  <c r="F754"/>
  <c r="G753"/>
  <c r="F753"/>
  <c r="G752"/>
  <c r="F752"/>
  <c r="G751"/>
  <c r="F751"/>
  <c r="G750"/>
  <c r="F750"/>
  <c r="G749"/>
  <c r="F749"/>
  <c r="G748"/>
  <c r="F748"/>
  <c r="G747"/>
  <c r="F747"/>
  <c r="G746"/>
  <c r="F746"/>
  <c r="G745"/>
  <c r="F745"/>
  <c r="G744"/>
  <c r="F744"/>
  <c r="G743"/>
  <c r="F743"/>
  <c r="G742"/>
  <c r="F742"/>
  <c r="G741"/>
  <c r="F741"/>
  <c r="G740"/>
  <c r="F740"/>
  <c r="G739"/>
  <c r="F739"/>
  <c r="G738"/>
  <c r="F738"/>
  <c r="G737"/>
  <c r="F737"/>
  <c r="G736"/>
  <c r="F736"/>
  <c r="G735"/>
  <c r="F735"/>
  <c r="G734"/>
  <c r="F734"/>
  <c r="G733"/>
  <c r="F733"/>
  <c r="G732"/>
  <c r="F732"/>
  <c r="G731"/>
  <c r="F731"/>
  <c r="G730"/>
  <c r="F730"/>
  <c r="G729"/>
  <c r="F729"/>
  <c r="G728"/>
  <c r="F728"/>
  <c r="G727"/>
  <c r="F727"/>
  <c r="G726"/>
  <c r="F726"/>
  <c r="G725"/>
  <c r="F725"/>
  <c r="G724"/>
  <c r="F724"/>
  <c r="G723"/>
  <c r="F723"/>
  <c r="G722"/>
  <c r="F722"/>
  <c r="G721"/>
  <c r="F721"/>
  <c r="G720"/>
  <c r="F720"/>
  <c r="G719"/>
  <c r="F719"/>
  <c r="G718"/>
  <c r="F718"/>
  <c r="G717"/>
  <c r="F717"/>
  <c r="G716"/>
  <c r="F716"/>
  <c r="G715"/>
  <c r="F715"/>
  <c r="G714"/>
  <c r="F714"/>
  <c r="G713"/>
  <c r="F713"/>
  <c r="G712"/>
  <c r="F712"/>
  <c r="G711"/>
  <c r="F711"/>
  <c r="G710"/>
  <c r="F710"/>
  <c r="G709"/>
  <c r="F709"/>
  <c r="G708"/>
  <c r="F708"/>
  <c r="G707"/>
  <c r="F707"/>
  <c r="G706"/>
  <c r="F706"/>
  <c r="G705"/>
  <c r="F705"/>
  <c r="G704"/>
  <c r="F704"/>
  <c r="G703"/>
  <c r="F703"/>
  <c r="G702"/>
  <c r="F702"/>
  <c r="G701"/>
  <c r="F701"/>
  <c r="G700"/>
  <c r="F700"/>
  <c r="G699"/>
  <c r="F699"/>
  <c r="G698"/>
  <c r="F698"/>
  <c r="G697"/>
  <c r="F697"/>
  <c r="G696"/>
  <c r="F696"/>
  <c r="G695"/>
  <c r="F695"/>
  <c r="G694"/>
  <c r="F694"/>
  <c r="G693"/>
  <c r="F693"/>
  <c r="G692"/>
  <c r="F692"/>
  <c r="G691"/>
  <c r="F691"/>
  <c r="G690"/>
  <c r="F690"/>
  <c r="G689"/>
  <c r="F689"/>
  <c r="G688"/>
  <c r="F688"/>
  <c r="G687"/>
  <c r="F687"/>
  <c r="G686"/>
  <c r="F686"/>
  <c r="G685"/>
  <c r="F685"/>
  <c r="G684"/>
  <c r="F684"/>
  <c r="G683"/>
  <c r="F683"/>
  <c r="G682"/>
  <c r="F682"/>
  <c r="G681"/>
  <c r="F681"/>
  <c r="G680"/>
  <c r="F680"/>
  <c r="G679"/>
  <c r="F679"/>
  <c r="G678"/>
  <c r="F678"/>
  <c r="G677"/>
  <c r="F677"/>
  <c r="G676"/>
  <c r="F676"/>
  <c r="G675"/>
  <c r="F675"/>
  <c r="G674"/>
  <c r="F674"/>
  <c r="G673"/>
  <c r="F673"/>
  <c r="G672"/>
  <c r="F672"/>
  <c r="G671"/>
  <c r="F671"/>
  <c r="G670"/>
  <c r="F670"/>
  <c r="G669"/>
  <c r="F669"/>
  <c r="G668"/>
  <c r="F668"/>
  <c r="G667"/>
  <c r="F667"/>
  <c r="G666"/>
  <c r="F666"/>
  <c r="G665"/>
  <c r="F665"/>
  <c r="G664"/>
  <c r="F664"/>
  <c r="G663"/>
  <c r="F663"/>
  <c r="G662"/>
  <c r="F662"/>
  <c r="G661"/>
  <c r="F661"/>
  <c r="G660"/>
  <c r="F660"/>
  <c r="G659"/>
  <c r="F659"/>
  <c r="G658"/>
  <c r="F658"/>
  <c r="G657"/>
  <c r="F657"/>
  <c r="G656"/>
  <c r="F656"/>
  <c r="G655"/>
  <c r="F655"/>
  <c r="G654"/>
  <c r="F654"/>
  <c r="G653"/>
  <c r="F653"/>
  <c r="G652"/>
  <c r="F652"/>
  <c r="G651"/>
  <c r="F651"/>
  <c r="G650"/>
  <c r="F650"/>
  <c r="G649"/>
  <c r="F649"/>
  <c r="G648"/>
  <c r="F648"/>
  <c r="G647"/>
  <c r="F647"/>
  <c r="G646"/>
  <c r="F646"/>
  <c r="G645"/>
  <c r="F645"/>
  <c r="G644"/>
  <c r="F644"/>
  <c r="G643"/>
  <c r="F643"/>
  <c r="G642"/>
  <c r="F642"/>
  <c r="G641"/>
  <c r="F641"/>
  <c r="G640"/>
  <c r="F640"/>
  <c r="G639"/>
  <c r="F639"/>
  <c r="G638"/>
  <c r="F638"/>
  <c r="G637"/>
  <c r="F637"/>
  <c r="G636"/>
  <c r="F636"/>
  <c r="G635"/>
  <c r="F635"/>
  <c r="G634"/>
  <c r="F634"/>
  <c r="G633"/>
  <c r="F633"/>
  <c r="G632"/>
  <c r="F632"/>
  <c r="G631"/>
  <c r="F631"/>
  <c r="G630"/>
  <c r="F630"/>
  <c r="G629"/>
  <c r="F629"/>
  <c r="G628"/>
  <c r="F628"/>
  <c r="G627"/>
  <c r="F627"/>
  <c r="G626"/>
  <c r="F626"/>
  <c r="G625"/>
  <c r="F625"/>
  <c r="G624"/>
  <c r="F624"/>
  <c r="G623"/>
  <c r="F623"/>
  <c r="G622"/>
  <c r="F622"/>
  <c r="G621"/>
  <c r="F621"/>
  <c r="G620"/>
  <c r="F620"/>
  <c r="G619"/>
  <c r="F619"/>
  <c r="G618"/>
  <c r="F618"/>
  <c r="G617"/>
  <c r="F617"/>
  <c r="G616"/>
  <c r="F616"/>
  <c r="G615"/>
  <c r="F615"/>
  <c r="G614"/>
  <c r="F614"/>
  <c r="G613"/>
  <c r="F613"/>
  <c r="G612"/>
  <c r="F612"/>
  <c r="G611"/>
  <c r="F611"/>
  <c r="G610"/>
  <c r="F610"/>
  <c r="G609"/>
  <c r="F609"/>
  <c r="G608"/>
  <c r="F608"/>
  <c r="G607"/>
  <c r="F607"/>
  <c r="G606"/>
  <c r="F606"/>
  <c r="G605"/>
  <c r="F605"/>
  <c r="G604"/>
  <c r="F604"/>
  <c r="G603"/>
  <c r="F603"/>
  <c r="G602"/>
  <c r="F602"/>
  <c r="G601"/>
  <c r="F601"/>
  <c r="G600"/>
  <c r="F600"/>
  <c r="G599"/>
  <c r="F599"/>
  <c r="G598"/>
  <c r="F598"/>
  <c r="G597"/>
  <c r="F597"/>
  <c r="G596"/>
  <c r="F596"/>
  <c r="G595"/>
  <c r="F595"/>
  <c r="G594"/>
  <c r="F594"/>
  <c r="G593"/>
  <c r="F593"/>
  <c r="G592"/>
  <c r="F592"/>
  <c r="G591"/>
  <c r="F591"/>
  <c r="G590"/>
  <c r="F590"/>
  <c r="G589"/>
  <c r="F589"/>
  <c r="G588"/>
  <c r="F588"/>
  <c r="G587"/>
  <c r="F587"/>
  <c r="G586"/>
  <c r="F586"/>
  <c r="G585"/>
  <c r="F585"/>
  <c r="G584"/>
  <c r="F584"/>
  <c r="G583"/>
  <c r="F583"/>
  <c r="G582"/>
  <c r="F582"/>
  <c r="G581"/>
  <c r="F581"/>
  <c r="G580"/>
  <c r="F580"/>
  <c r="G579"/>
  <c r="F579"/>
  <c r="G578"/>
  <c r="F578"/>
  <c r="G577"/>
  <c r="F577"/>
  <c r="G576"/>
  <c r="F576"/>
  <c r="G575"/>
  <c r="F575"/>
  <c r="G574"/>
  <c r="F574"/>
  <c r="G573"/>
  <c r="F573"/>
  <c r="G572"/>
  <c r="F572"/>
  <c r="G571"/>
  <c r="F571"/>
  <c r="G570"/>
  <c r="F570"/>
  <c r="G569"/>
  <c r="F569"/>
  <c r="G568"/>
  <c r="F568"/>
  <c r="G567"/>
  <c r="F567"/>
  <c r="G566"/>
  <c r="F566"/>
  <c r="G565"/>
  <c r="F565"/>
  <c r="G564"/>
  <c r="F564"/>
  <c r="G563"/>
  <c r="F563"/>
  <c r="G562"/>
  <c r="F562"/>
  <c r="G561"/>
  <c r="F561"/>
  <c r="G560"/>
  <c r="F560"/>
  <c r="G559"/>
  <c r="F559"/>
  <c r="G558"/>
  <c r="F558"/>
  <c r="G557"/>
  <c r="F557"/>
  <c r="G556"/>
  <c r="F556"/>
  <c r="G555"/>
  <c r="F555"/>
  <c r="G554"/>
  <c r="F554"/>
  <c r="G553"/>
  <c r="F553"/>
  <c r="G552"/>
  <c r="F552"/>
  <c r="G551"/>
  <c r="F551"/>
  <c r="G550"/>
  <c r="F550"/>
  <c r="G549"/>
  <c r="F549"/>
  <c r="G548"/>
  <c r="F548"/>
  <c r="G547"/>
  <c r="F547"/>
  <c r="G546"/>
  <c r="F546"/>
  <c r="G545"/>
  <c r="F545"/>
  <c r="G544"/>
  <c r="F544"/>
  <c r="G543"/>
  <c r="F543"/>
  <c r="G542"/>
  <c r="F542"/>
  <c r="G541"/>
  <c r="F541"/>
  <c r="G540"/>
  <c r="F540"/>
  <c r="G539"/>
  <c r="F539"/>
  <c r="G538"/>
  <c r="F538"/>
  <c r="G537"/>
  <c r="F537"/>
  <c r="G536"/>
  <c r="F536"/>
  <c r="G535"/>
  <c r="F535"/>
  <c r="G534"/>
  <c r="F534"/>
  <c r="G533"/>
  <c r="F533"/>
  <c r="G532"/>
  <c r="F532"/>
  <c r="G531"/>
  <c r="F531"/>
  <c r="G530"/>
  <c r="F530"/>
  <c r="G529"/>
  <c r="F529"/>
  <c r="G528"/>
  <c r="F528"/>
  <c r="G527"/>
  <c r="F527"/>
  <c r="G526"/>
  <c r="F526"/>
  <c r="G525"/>
  <c r="F525"/>
  <c r="G524"/>
  <c r="F524"/>
  <c r="G523"/>
  <c r="F523"/>
  <c r="G522"/>
  <c r="F522"/>
  <c r="G521"/>
  <c r="F521"/>
  <c r="G520"/>
  <c r="F520"/>
  <c r="G519"/>
  <c r="F519"/>
  <c r="G518"/>
  <c r="F518"/>
  <c r="G517"/>
  <c r="F517"/>
  <c r="G516"/>
  <c r="F516"/>
  <c r="G515"/>
  <c r="F515"/>
  <c r="G514"/>
  <c r="F514"/>
  <c r="G513"/>
  <c r="F513"/>
  <c r="G512"/>
  <c r="F512"/>
  <c r="G511"/>
  <c r="F511"/>
  <c r="G510"/>
  <c r="F510"/>
  <c r="G509"/>
  <c r="F509"/>
  <c r="G508"/>
  <c r="F508"/>
  <c r="G507"/>
  <c r="F507"/>
  <c r="G506"/>
  <c r="F506"/>
  <c r="G505"/>
  <c r="F505"/>
  <c r="G504"/>
  <c r="F504"/>
  <c r="G503"/>
  <c r="F503"/>
  <c r="G502"/>
  <c r="F502"/>
  <c r="G501"/>
  <c r="F501"/>
  <c r="G500"/>
  <c r="F500"/>
  <c r="G499"/>
  <c r="F499"/>
  <c r="G498"/>
  <c r="F498"/>
  <c r="G497"/>
  <c r="F497"/>
  <c r="G496"/>
  <c r="F496"/>
  <c r="G495"/>
  <c r="F495"/>
  <c r="G494"/>
  <c r="F494"/>
  <c r="G493"/>
  <c r="F493"/>
  <c r="G492"/>
  <c r="F492"/>
  <c r="G491"/>
  <c r="F491"/>
  <c r="G490"/>
  <c r="F490"/>
  <c r="G489"/>
  <c r="F489"/>
  <c r="G488"/>
  <c r="F488"/>
  <c r="G487"/>
  <c r="F487"/>
  <c r="G486"/>
  <c r="F486"/>
  <c r="G485"/>
  <c r="F485"/>
  <c r="G484"/>
  <c r="F484"/>
  <c r="G483"/>
  <c r="F483"/>
  <c r="G482"/>
  <c r="F482"/>
  <c r="G481"/>
  <c r="F481"/>
  <c r="G480"/>
  <c r="F480"/>
  <c r="G479"/>
  <c r="F479"/>
  <c r="G478"/>
  <c r="F478"/>
  <c r="G477"/>
  <c r="F477"/>
  <c r="G476"/>
  <c r="F476"/>
  <c r="G475"/>
  <c r="F475"/>
  <c r="G474"/>
  <c r="F474"/>
  <c r="G473"/>
  <c r="F473"/>
  <c r="G472"/>
  <c r="F472"/>
  <c r="G471"/>
  <c r="F471"/>
  <c r="G470"/>
  <c r="F470"/>
  <c r="G469"/>
  <c r="F469"/>
  <c r="G468"/>
  <c r="F468"/>
  <c r="G467"/>
  <c r="F467"/>
  <c r="G466"/>
  <c r="F466"/>
  <c r="G465"/>
  <c r="F465"/>
  <c r="G464"/>
  <c r="F464"/>
  <c r="G463"/>
  <c r="F463"/>
  <c r="G462"/>
  <c r="F462"/>
  <c r="G461"/>
  <c r="F461"/>
  <c r="G460"/>
  <c r="F460"/>
  <c r="G459"/>
  <c r="F459"/>
  <c r="G458"/>
  <c r="F458"/>
  <c r="G457"/>
  <c r="F457"/>
  <c r="G456"/>
  <c r="F456"/>
  <c r="G455"/>
  <c r="F455"/>
  <c r="G454"/>
  <c r="F454"/>
  <c r="G453"/>
  <c r="F453"/>
  <c r="G452"/>
  <c r="F452"/>
  <c r="G451"/>
  <c r="F451"/>
  <c r="G450"/>
  <c r="F450"/>
  <c r="G449"/>
  <c r="F449"/>
  <c r="G448"/>
  <c r="F448"/>
  <c r="G447"/>
  <c r="F447"/>
  <c r="G446"/>
  <c r="F446"/>
  <c r="G445"/>
  <c r="F445"/>
  <c r="G444"/>
  <c r="F444"/>
  <c r="G443"/>
  <c r="F443"/>
  <c r="G442"/>
  <c r="F442"/>
  <c r="G441"/>
  <c r="F441"/>
  <c r="G440"/>
  <c r="F440"/>
  <c r="G439"/>
  <c r="F439"/>
  <c r="G438"/>
  <c r="F438"/>
  <c r="G437"/>
  <c r="F437"/>
  <c r="G436"/>
  <c r="F436"/>
  <c r="G435"/>
  <c r="F435"/>
  <c r="G434"/>
  <c r="F434"/>
  <c r="G433"/>
  <c r="F433"/>
  <c r="G432"/>
  <c r="F432"/>
  <c r="G431"/>
  <c r="F431"/>
  <c r="G430"/>
  <c r="F430"/>
  <c r="G429"/>
  <c r="F429"/>
  <c r="G428"/>
  <c r="F428"/>
  <c r="G427"/>
  <c r="F427"/>
  <c r="G426"/>
  <c r="F426"/>
  <c r="G425"/>
  <c r="F425"/>
  <c r="G424"/>
  <c r="F424"/>
  <c r="G423"/>
  <c r="F423"/>
  <c r="G422"/>
  <c r="F422"/>
  <c r="G421"/>
  <c r="F421"/>
  <c r="G420"/>
  <c r="F420"/>
  <c r="G419"/>
  <c r="F419"/>
  <c r="G418"/>
  <c r="F418"/>
  <c r="G417"/>
  <c r="F417"/>
  <c r="G416"/>
  <c r="F416"/>
  <c r="G415"/>
  <c r="F415"/>
  <c r="G414"/>
  <c r="F414"/>
  <c r="G413"/>
  <c r="F413"/>
  <c r="G412"/>
  <c r="F412"/>
  <c r="G411"/>
  <c r="F411"/>
  <c r="G410"/>
  <c r="F410"/>
  <c r="G409"/>
  <c r="F409"/>
  <c r="G408"/>
  <c r="F408"/>
  <c r="G407"/>
  <c r="F407"/>
  <c r="G406"/>
  <c r="F406"/>
  <c r="G405"/>
  <c r="F405"/>
  <c r="G404"/>
  <c r="F404"/>
  <c r="G403"/>
  <c r="F403"/>
  <c r="G402"/>
  <c r="F402"/>
  <c r="G401"/>
  <c r="F401"/>
  <c r="G400"/>
  <c r="F400"/>
  <c r="G399"/>
  <c r="F399"/>
  <c r="G398"/>
  <c r="F398"/>
  <c r="G397"/>
  <c r="F397"/>
  <c r="G396"/>
  <c r="F396"/>
  <c r="G395"/>
  <c r="F395"/>
  <c r="G394"/>
  <c r="F394"/>
  <c r="G393"/>
  <c r="F393"/>
  <c r="G392"/>
  <c r="F392"/>
  <c r="G391"/>
  <c r="F391"/>
  <c r="G390"/>
  <c r="F390"/>
  <c r="G389"/>
  <c r="F389"/>
  <c r="G388"/>
  <c r="F388"/>
  <c r="G387"/>
  <c r="F387"/>
  <c r="G386"/>
  <c r="F386"/>
  <c r="G385"/>
  <c r="F385"/>
  <c r="G384"/>
  <c r="F384"/>
  <c r="G383"/>
  <c r="F383"/>
  <c r="G382"/>
  <c r="F382"/>
  <c r="G381"/>
  <c r="F381"/>
  <c r="G380"/>
  <c r="F380"/>
  <c r="G379"/>
  <c r="F379"/>
  <c r="G378"/>
  <c r="F378"/>
  <c r="G377"/>
  <c r="F377"/>
  <c r="G376"/>
  <c r="F376"/>
  <c r="G375"/>
  <c r="F375"/>
  <c r="G374"/>
  <c r="F374"/>
  <c r="G373"/>
  <c r="F373"/>
  <c r="G372"/>
  <c r="F372"/>
  <c r="G371"/>
  <c r="F371"/>
  <c r="G370"/>
  <c r="F370"/>
  <c r="G369"/>
  <c r="F369"/>
  <c r="G368"/>
  <c r="F368"/>
  <c r="G367"/>
  <c r="F367"/>
  <c r="G366"/>
  <c r="F366"/>
  <c r="G365"/>
  <c r="F365"/>
  <c r="G364"/>
  <c r="F364"/>
  <c r="G363"/>
  <c r="F363"/>
  <c r="G362"/>
  <c r="F362"/>
  <c r="G361"/>
  <c r="F361"/>
  <c r="G360"/>
  <c r="F360"/>
  <c r="G359"/>
  <c r="F359"/>
  <c r="G358"/>
  <c r="F358"/>
  <c r="G357"/>
  <c r="F357"/>
  <c r="G356"/>
  <c r="F356"/>
  <c r="G355"/>
  <c r="F355"/>
  <c r="G354"/>
  <c r="F354"/>
  <c r="G353"/>
  <c r="F353"/>
  <c r="G352"/>
  <c r="F352"/>
  <c r="G351"/>
  <c r="F351"/>
  <c r="G350"/>
  <c r="F350"/>
  <c r="G349"/>
  <c r="F349"/>
  <c r="G348"/>
  <c r="F348"/>
  <c r="G347"/>
  <c r="F347"/>
  <c r="G346"/>
  <c r="F346"/>
  <c r="G345"/>
  <c r="F345"/>
  <c r="G344"/>
  <c r="F344"/>
  <c r="G343"/>
  <c r="F343"/>
  <c r="G342"/>
  <c r="F342"/>
  <c r="G341"/>
  <c r="F341"/>
  <c r="G340"/>
  <c r="F340"/>
  <c r="G339"/>
  <c r="F339"/>
  <c r="G338"/>
  <c r="F338"/>
  <c r="G337"/>
  <c r="F337"/>
  <c r="G336"/>
  <c r="F336"/>
  <c r="G335"/>
  <c r="F335"/>
  <c r="G334"/>
  <c r="F334"/>
  <c r="G333"/>
  <c r="F333"/>
  <c r="G332"/>
  <c r="F332"/>
  <c r="G331"/>
  <c r="F331"/>
  <c r="G330"/>
  <c r="F330"/>
  <c r="G329"/>
  <c r="F329"/>
  <c r="G328"/>
  <c r="F328"/>
  <c r="G327"/>
  <c r="F327"/>
  <c r="G326"/>
  <c r="F326"/>
  <c r="G325"/>
  <c r="F325"/>
  <c r="G324"/>
  <c r="F324"/>
  <c r="G323"/>
  <c r="F323"/>
  <c r="G322"/>
  <c r="F322"/>
  <c r="G321"/>
  <c r="F321"/>
  <c r="G320"/>
  <c r="F320"/>
  <c r="G319"/>
  <c r="F319"/>
  <c r="G318"/>
  <c r="F318"/>
  <c r="G317"/>
  <c r="F317"/>
  <c r="G316"/>
  <c r="F316"/>
  <c r="G315"/>
  <c r="F315"/>
  <c r="G314"/>
  <c r="F314"/>
  <c r="G313"/>
  <c r="F313"/>
  <c r="G312"/>
  <c r="F312"/>
  <c r="G311"/>
  <c r="F311"/>
  <c r="G310"/>
  <c r="F310"/>
  <c r="G309"/>
  <c r="F309"/>
  <c r="G308"/>
  <c r="F308"/>
  <c r="G307"/>
  <c r="F307"/>
  <c r="G306"/>
  <c r="F306"/>
  <c r="G305"/>
  <c r="F305"/>
  <c r="G304"/>
  <c r="F304"/>
  <c r="G303"/>
  <c r="F303"/>
  <c r="G302"/>
  <c r="F302"/>
  <c r="G301"/>
  <c r="F301"/>
  <c r="G300"/>
  <c r="F300"/>
  <c r="G299"/>
  <c r="F299"/>
  <c r="G298"/>
  <c r="F298"/>
  <c r="G297"/>
  <c r="F297"/>
  <c r="G296"/>
  <c r="F296"/>
  <c r="G295"/>
  <c r="F295"/>
  <c r="G294"/>
  <c r="F294"/>
  <c r="G293"/>
  <c r="F293"/>
  <c r="G292"/>
  <c r="F292"/>
  <c r="G291"/>
  <c r="F291"/>
  <c r="G290"/>
  <c r="F290"/>
  <c r="G289"/>
  <c r="F289"/>
  <c r="G288"/>
  <c r="F288"/>
  <c r="G287"/>
  <c r="F287"/>
  <c r="G286"/>
  <c r="F286"/>
  <c r="G285"/>
  <c r="F285"/>
  <c r="G284"/>
  <c r="F284"/>
  <c r="G283"/>
  <c r="F283"/>
  <c r="G282"/>
  <c r="F282"/>
  <c r="G281"/>
  <c r="F281"/>
  <c r="G280"/>
  <c r="F280"/>
  <c r="G279"/>
  <c r="F279"/>
  <c r="G278"/>
  <c r="F278"/>
  <c r="G277"/>
  <c r="F277"/>
  <c r="G276"/>
  <c r="F276"/>
  <c r="G275"/>
  <c r="F275"/>
  <c r="G274"/>
  <c r="F274"/>
  <c r="G273"/>
  <c r="F273"/>
  <c r="G272"/>
  <c r="F272"/>
  <c r="G271"/>
  <c r="F271"/>
  <c r="G270"/>
  <c r="F270"/>
  <c r="G269"/>
  <c r="F269"/>
  <c r="G268"/>
  <c r="F268"/>
  <c r="G267"/>
  <c r="F267"/>
  <c r="G266"/>
  <c r="F266"/>
  <c r="G265"/>
  <c r="F265"/>
  <c r="G264"/>
  <c r="F264"/>
  <c r="G263"/>
  <c r="F263"/>
  <c r="G262"/>
  <c r="F262"/>
  <c r="G261"/>
  <c r="F261"/>
  <c r="G260"/>
  <c r="F260"/>
  <c r="G259"/>
  <c r="F259"/>
  <c r="G258"/>
  <c r="F258"/>
  <c r="G257"/>
  <c r="F257"/>
  <c r="G256"/>
  <c r="F256"/>
  <c r="G255"/>
  <c r="F255"/>
  <c r="G254"/>
  <c r="F254"/>
  <c r="G253"/>
  <c r="F253"/>
  <c r="G252"/>
  <c r="F252"/>
  <c r="G251"/>
  <c r="F251"/>
  <c r="G250"/>
  <c r="F250"/>
  <c r="G249"/>
  <c r="F249"/>
  <c r="G248"/>
  <c r="F248"/>
  <c r="G247"/>
  <c r="F247"/>
  <c r="G246"/>
  <c r="F246"/>
  <c r="G245"/>
  <c r="F245"/>
  <c r="G244"/>
  <c r="F244"/>
  <c r="G243"/>
  <c r="F243"/>
  <c r="G242"/>
  <c r="F242"/>
  <c r="G241"/>
  <c r="F241"/>
  <c r="G240"/>
  <c r="F240"/>
  <c r="G239"/>
  <c r="F239"/>
  <c r="G238"/>
  <c r="F238"/>
  <c r="G237"/>
  <c r="F237"/>
  <c r="G236"/>
  <c r="F236"/>
  <c r="G235"/>
  <c r="F235"/>
  <c r="G234"/>
  <c r="F234"/>
  <c r="G233"/>
  <c r="F233"/>
  <c r="G232"/>
  <c r="F232"/>
  <c r="G231"/>
  <c r="F231"/>
  <c r="G230"/>
  <c r="F230"/>
  <c r="G229"/>
  <c r="F229"/>
  <c r="G228"/>
  <c r="F228"/>
  <c r="G227"/>
  <c r="F227"/>
  <c r="G226"/>
  <c r="F226"/>
  <c r="G225"/>
  <c r="F225"/>
  <c r="G224"/>
  <c r="F224"/>
  <c r="G223"/>
  <c r="F223"/>
  <c r="G222"/>
  <c r="F222"/>
  <c r="G221"/>
  <c r="F221"/>
  <c r="G220"/>
  <c r="F220"/>
  <c r="G219"/>
  <c r="F219"/>
  <c r="G218"/>
  <c r="F218"/>
  <c r="G217"/>
  <c r="F217"/>
  <c r="G216"/>
  <c r="F216"/>
  <c r="G215"/>
  <c r="F215"/>
  <c r="G214"/>
  <c r="F214"/>
  <c r="G213"/>
  <c r="F213"/>
  <c r="G212"/>
  <c r="F212"/>
  <c r="G211"/>
  <c r="F211"/>
  <c r="G210"/>
  <c r="F210"/>
  <c r="G209"/>
  <c r="F209"/>
  <c r="G208"/>
  <c r="F208"/>
  <c r="G207"/>
  <c r="F207"/>
  <c r="G206"/>
  <c r="F206"/>
  <c r="G205"/>
  <c r="F205"/>
  <c r="G204"/>
  <c r="F204"/>
  <c r="G203"/>
  <c r="F203"/>
  <c r="G202"/>
  <c r="F202"/>
  <c r="G201"/>
  <c r="F201"/>
  <c r="G200"/>
  <c r="F200"/>
  <c r="G199"/>
  <c r="F199"/>
  <c r="G198"/>
  <c r="F198"/>
  <c r="G197"/>
  <c r="F197"/>
  <c r="G196"/>
  <c r="F196"/>
  <c r="G195"/>
  <c r="F195"/>
  <c r="G194"/>
  <c r="F194"/>
  <c r="G193"/>
  <c r="F193"/>
  <c r="G192"/>
  <c r="F192"/>
  <c r="G191"/>
  <c r="F191"/>
  <c r="G190"/>
  <c r="F190"/>
  <c r="G189"/>
  <c r="F189"/>
  <c r="G188"/>
  <c r="F188"/>
  <c r="G187"/>
  <c r="F187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3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H37"/>
  <c r="G37"/>
  <c r="F37"/>
  <c r="G36"/>
  <c r="H36" s="1"/>
  <c r="F36"/>
  <c r="G35"/>
  <c r="F35"/>
  <c r="G34"/>
  <c r="F34"/>
  <c r="H33" s="1"/>
  <c r="G33"/>
  <c r="F33"/>
  <c r="G32"/>
  <c r="F32"/>
  <c r="H31" s="1"/>
  <c r="G31"/>
  <c r="F31"/>
  <c r="G30"/>
  <c r="F30"/>
  <c r="H29" s="1"/>
  <c r="G29"/>
  <c r="F29"/>
  <c r="G28"/>
  <c r="F28"/>
  <c r="H27" s="1"/>
  <c r="G27"/>
  <c r="F27"/>
  <c r="G26"/>
  <c r="F26"/>
  <c r="H25" s="1"/>
  <c r="G25"/>
  <c r="F25"/>
  <c r="G24"/>
  <c r="F24"/>
  <c r="H23" s="1"/>
  <c r="G23"/>
  <c r="F23"/>
  <c r="G22"/>
  <c r="F22"/>
  <c r="H21" s="1"/>
  <c r="G21"/>
  <c r="F21"/>
  <c r="G20"/>
  <c r="F20"/>
  <c r="H19" s="1"/>
  <c r="G19"/>
  <c r="F19"/>
  <c r="G18"/>
  <c r="F18"/>
  <c r="H17" s="1"/>
  <c r="G17"/>
  <c r="F17"/>
  <c r="G16"/>
  <c r="F16"/>
  <c r="H15" s="1"/>
  <c r="G15"/>
  <c r="F15"/>
  <c r="G14"/>
  <c r="F14"/>
  <c r="H13" s="1"/>
  <c r="G13"/>
  <c r="F13"/>
  <c r="G12"/>
  <c r="F12"/>
  <c r="H11" s="1"/>
  <c r="G11"/>
  <c r="F11"/>
  <c r="G10"/>
  <c r="F10"/>
  <c r="H9" s="1"/>
  <c r="G9"/>
  <c r="F9"/>
  <c r="G8"/>
  <c r="F8"/>
  <c r="H7" s="1"/>
  <c r="G7"/>
  <c r="F7"/>
  <c r="G6"/>
  <c r="F6"/>
  <c r="H5" s="1"/>
  <c r="G5"/>
  <c r="F5"/>
  <c r="G4"/>
  <c r="F4"/>
  <c r="H3" s="1"/>
  <c r="G3"/>
  <c r="F3"/>
  <c r="H38" l="1"/>
  <c r="H40"/>
  <c r="H42"/>
  <c r="H44"/>
  <c r="H46"/>
  <c r="H48"/>
  <c r="H50"/>
  <c r="H52"/>
  <c r="H54"/>
  <c r="H56"/>
  <c r="H58"/>
  <c r="H60"/>
  <c r="H62"/>
  <c r="H64"/>
  <c r="H66"/>
  <c r="H68"/>
  <c r="H70"/>
  <c r="H72"/>
  <c r="H74"/>
  <c r="H76"/>
  <c r="H78"/>
  <c r="H80"/>
  <c r="H82"/>
  <c r="H84"/>
  <c r="H86"/>
  <c r="H88"/>
  <c r="H90"/>
  <c r="H92"/>
  <c r="H94"/>
  <c r="H96"/>
  <c r="H98"/>
  <c r="H100"/>
  <c r="H102"/>
  <c r="H104"/>
  <c r="H106"/>
  <c r="H108"/>
  <c r="H110"/>
  <c r="H112"/>
  <c r="H114"/>
  <c r="H116"/>
  <c r="H118"/>
  <c r="H120"/>
  <c r="H122"/>
  <c r="H124"/>
  <c r="H126"/>
  <c r="H128"/>
  <c r="H130"/>
  <c r="H132"/>
  <c r="H134"/>
  <c r="H136"/>
  <c r="H138"/>
  <c r="H140"/>
  <c r="H142"/>
  <c r="H144"/>
  <c r="H146"/>
  <c r="H148"/>
  <c r="H150"/>
  <c r="H152"/>
  <c r="H154"/>
  <c r="H156"/>
  <c r="H158"/>
  <c r="H160"/>
  <c r="H162"/>
  <c r="H164"/>
  <c r="H166"/>
  <c r="H168"/>
  <c r="H170"/>
  <c r="H172"/>
  <c r="H174"/>
  <c r="H176"/>
  <c r="H178"/>
  <c r="H180"/>
  <c r="H182"/>
  <c r="H184"/>
  <c r="H186"/>
  <c r="H188"/>
  <c r="H190"/>
  <c r="H192"/>
  <c r="H194"/>
  <c r="H196"/>
  <c r="H198"/>
  <c r="H200"/>
  <c r="H202"/>
  <c r="H204"/>
  <c r="H206"/>
  <c r="H208"/>
  <c r="H210"/>
  <c r="H212"/>
  <c r="H214"/>
  <c r="H216"/>
  <c r="H218"/>
  <c r="H220"/>
  <c r="H222"/>
  <c r="H224"/>
  <c r="H226"/>
  <c r="H228"/>
  <c r="H230"/>
  <c r="H232"/>
  <c r="H234"/>
  <c r="H236"/>
  <c r="H238"/>
  <c r="H240"/>
  <c r="H242"/>
  <c r="H244"/>
  <c r="H246"/>
  <c r="H248"/>
  <c r="H250"/>
  <c r="H252"/>
  <c r="H254"/>
  <c r="H256"/>
  <c r="H258"/>
  <c r="H260"/>
  <c r="H262"/>
  <c r="H264"/>
  <c r="H266"/>
  <c r="H268"/>
  <c r="H270"/>
  <c r="H272"/>
  <c r="H274"/>
  <c r="H276"/>
  <c r="H278"/>
  <c r="H280"/>
  <c r="H282"/>
  <c r="H284"/>
  <c r="H286"/>
  <c r="H288"/>
  <c r="H290"/>
  <c r="H292"/>
  <c r="H294"/>
  <c r="H296"/>
  <c r="H298"/>
  <c r="H300"/>
  <c r="H302"/>
  <c r="H304"/>
  <c r="H306"/>
  <c r="H308"/>
  <c r="H310"/>
  <c r="H312"/>
  <c r="H314"/>
  <c r="H316"/>
  <c r="H318"/>
  <c r="H320"/>
  <c r="H322"/>
  <c r="H324"/>
  <c r="H326"/>
  <c r="H328"/>
  <c r="H330"/>
  <c r="H332"/>
  <c r="H334"/>
  <c r="H336"/>
  <c r="H338"/>
  <c r="H340"/>
  <c r="H342"/>
  <c r="H344"/>
  <c r="H346"/>
  <c r="H348"/>
  <c r="H350"/>
  <c r="H352"/>
  <c r="H354"/>
  <c r="H356"/>
  <c r="H358"/>
  <c r="H360"/>
  <c r="H362"/>
  <c r="H364"/>
  <c r="H366"/>
  <c r="H368"/>
  <c r="H370"/>
  <c r="H372"/>
  <c r="H374"/>
  <c r="H376"/>
  <c r="H378"/>
  <c r="H380"/>
  <c r="H382"/>
  <c r="H384"/>
  <c r="H386"/>
  <c r="H388"/>
  <c r="H390"/>
  <c r="H392"/>
  <c r="H394"/>
  <c r="H396"/>
  <c r="H398"/>
  <c r="H400"/>
  <c r="H402"/>
  <c r="H404"/>
  <c r="H406"/>
  <c r="H408"/>
  <c r="H410"/>
  <c r="H412"/>
  <c r="H414"/>
  <c r="H416"/>
  <c r="H418"/>
  <c r="H420"/>
  <c r="H422"/>
  <c r="H424"/>
  <c r="H426"/>
  <c r="H428"/>
  <c r="H430"/>
  <c r="H432"/>
  <c r="H434"/>
  <c r="H436"/>
  <c r="H438"/>
  <c r="H440"/>
  <c r="H442"/>
  <c r="H444"/>
  <c r="H446"/>
  <c r="H448"/>
  <c r="H450"/>
  <c r="H452"/>
  <c r="H454"/>
  <c r="H456"/>
  <c r="H458"/>
  <c r="H460"/>
  <c r="H462"/>
  <c r="H464"/>
  <c r="H466"/>
  <c r="H468"/>
  <c r="H470"/>
  <c r="H472"/>
  <c r="H474"/>
  <c r="H476"/>
  <c r="H478"/>
  <c r="H480"/>
  <c r="H482"/>
  <c r="H484"/>
  <c r="H486"/>
  <c r="H488"/>
  <c r="H490"/>
  <c r="H492"/>
  <c r="H494"/>
  <c r="H496"/>
  <c r="H498"/>
  <c r="H500"/>
  <c r="H502"/>
  <c r="H504"/>
  <c r="H506"/>
  <c r="H508"/>
  <c r="H510"/>
  <c r="H512"/>
  <c r="H514"/>
  <c r="H516"/>
  <c r="H518"/>
  <c r="H520"/>
  <c r="H522"/>
  <c r="H524"/>
  <c r="H526"/>
  <c r="H528"/>
  <c r="H530"/>
  <c r="H532"/>
  <c r="H534"/>
  <c r="H536"/>
  <c r="H538"/>
  <c r="H540"/>
  <c r="H542"/>
  <c r="H544"/>
  <c r="H546"/>
  <c r="H548"/>
  <c r="H550"/>
  <c r="H552"/>
  <c r="H554"/>
  <c r="H556"/>
  <c r="H558"/>
  <c r="H560"/>
  <c r="H562"/>
  <c r="H564"/>
  <c r="H566"/>
  <c r="H568"/>
  <c r="H570"/>
  <c r="H572"/>
  <c r="H574"/>
  <c r="H576"/>
  <c r="H578"/>
  <c r="H580"/>
  <c r="H582"/>
  <c r="H584"/>
  <c r="H586"/>
  <c r="H588"/>
  <c r="H590"/>
  <c r="H592"/>
  <c r="H594"/>
  <c r="H596"/>
  <c r="H598"/>
  <c r="H600"/>
  <c r="H602"/>
  <c r="H4"/>
  <c r="H6"/>
  <c r="H8"/>
  <c r="H10"/>
  <c r="H12"/>
  <c r="H14"/>
  <c r="H16"/>
  <c r="H18"/>
  <c r="H20"/>
  <c r="H22"/>
  <c r="H24"/>
  <c r="H26"/>
  <c r="H28"/>
  <c r="H30"/>
  <c r="H32"/>
  <c r="H34"/>
  <c r="H35"/>
  <c r="H604"/>
  <c r="H606"/>
  <c r="H608"/>
  <c r="H610"/>
  <c r="H612"/>
  <c r="H614"/>
  <c r="H616"/>
  <c r="H618"/>
  <c r="H620"/>
  <c r="H622"/>
  <c r="H624"/>
  <c r="H626"/>
  <c r="H628"/>
  <c r="H630"/>
  <c r="H632"/>
  <c r="H634"/>
  <c r="H636"/>
  <c r="H638"/>
  <c r="H640"/>
  <c r="H642"/>
  <c r="H644"/>
  <c r="H646"/>
  <c r="H648"/>
  <c r="H650"/>
  <c r="H652"/>
  <c r="H654"/>
  <c r="H656"/>
  <c r="H658"/>
  <c r="H660"/>
  <c r="H662"/>
  <c r="H664"/>
  <c r="H666"/>
  <c r="H668"/>
  <c r="H670"/>
  <c r="H672"/>
  <c r="H674"/>
  <c r="H676"/>
  <c r="H678"/>
  <c r="H680"/>
  <c r="H682"/>
  <c r="H684"/>
  <c r="H686"/>
  <c r="H688"/>
  <c r="H690"/>
  <c r="H692"/>
  <c r="H694"/>
  <c r="H696"/>
  <c r="H698"/>
  <c r="H700"/>
  <c r="H702"/>
  <c r="H704"/>
  <c r="H706"/>
  <c r="H708"/>
  <c r="H710"/>
  <c r="H712"/>
  <c r="H714"/>
  <c r="H716"/>
  <c r="H718"/>
  <c r="H720"/>
  <c r="H722"/>
  <c r="H724"/>
  <c r="H726"/>
  <c r="H728"/>
  <c r="H730"/>
  <c r="H732"/>
  <c r="H734"/>
  <c r="H736"/>
  <c r="H738"/>
  <c r="H740"/>
  <c r="H742"/>
  <c r="H744"/>
  <c r="H746"/>
  <c r="H748"/>
  <c r="H750"/>
  <c r="H752"/>
  <c r="H754"/>
  <c r="H756"/>
  <c r="H758"/>
  <c r="H760"/>
  <c r="H762"/>
  <c r="H764"/>
  <c r="H766"/>
  <c r="H768"/>
  <c r="H770"/>
  <c r="H772"/>
  <c r="H774"/>
  <c r="H776"/>
  <c r="H778"/>
  <c r="H780"/>
  <c r="H782"/>
  <c r="H784"/>
  <c r="H786"/>
  <c r="H788"/>
  <c r="H790"/>
  <c r="H792"/>
  <c r="H794"/>
  <c r="H796"/>
  <c r="H798"/>
  <c r="H800"/>
  <c r="H802"/>
  <c r="H804"/>
  <c r="H806"/>
  <c r="H808"/>
  <c r="H810"/>
  <c r="H812"/>
  <c r="H814"/>
  <c r="H816"/>
  <c r="H818"/>
  <c r="H820"/>
  <c r="H822"/>
  <c r="H824"/>
  <c r="H826"/>
  <c r="H828"/>
  <c r="H830"/>
  <c r="H832"/>
  <c r="H834"/>
  <c r="H836"/>
  <c r="H838"/>
  <c r="H840"/>
  <c r="H842"/>
  <c r="H844"/>
  <c r="H846"/>
  <c r="H848"/>
  <c r="H850"/>
  <c r="H852"/>
  <c r="H854"/>
  <c r="H856"/>
  <c r="H858"/>
  <c r="H860"/>
  <c r="H862"/>
  <c r="H864"/>
  <c r="H866"/>
  <c r="H868"/>
  <c r="H870"/>
  <c r="H872"/>
  <c r="H874"/>
  <c r="H876"/>
  <c r="H878"/>
  <c r="H880"/>
  <c r="H882"/>
  <c r="H884"/>
  <c r="H886"/>
  <c r="H888"/>
  <c r="H890"/>
  <c r="H892"/>
  <c r="H894"/>
  <c r="H896"/>
  <c r="H898"/>
  <c r="H900"/>
  <c r="H902"/>
  <c r="H904"/>
  <c r="H906"/>
  <c r="H908"/>
  <c r="H910"/>
  <c r="H912"/>
  <c r="H914"/>
  <c r="H916"/>
  <c r="H918"/>
  <c r="H920"/>
  <c r="H922"/>
  <c r="H924"/>
  <c r="H926"/>
  <c r="H928"/>
  <c r="H930"/>
  <c r="H932"/>
  <c r="H934"/>
  <c r="H936"/>
  <c r="H938"/>
  <c r="H940"/>
  <c r="H942"/>
  <c r="H944"/>
  <c r="H946"/>
  <c r="H948"/>
  <c r="H950"/>
  <c r="H952"/>
  <c r="H954"/>
  <c r="H956"/>
  <c r="H958"/>
  <c r="H960"/>
  <c r="H962"/>
  <c r="H964"/>
  <c r="H966"/>
  <c r="H968"/>
  <c r="H970"/>
  <c r="H972"/>
  <c r="H974"/>
  <c r="H976"/>
  <c r="H978"/>
  <c r="H980"/>
  <c r="H982"/>
  <c r="H984"/>
  <c r="H986"/>
  <c r="H988"/>
  <c r="H990"/>
  <c r="H992"/>
  <c r="H994"/>
  <c r="H996"/>
  <c r="H998"/>
  <c r="H1000"/>
  <c r="H1002"/>
  <c r="H1004"/>
  <c r="H1006"/>
  <c r="H1008"/>
  <c r="H1010"/>
  <c r="H1012"/>
  <c r="H1014"/>
  <c r="H1016"/>
  <c r="H1018"/>
  <c r="H1020"/>
  <c r="H1022"/>
  <c r="H1024"/>
  <c r="H1026"/>
  <c r="H1028"/>
  <c r="H1030"/>
  <c r="H1032"/>
  <c r="H1034"/>
  <c r="H1036"/>
  <c r="H1038"/>
  <c r="H1040"/>
  <c r="H1042"/>
  <c r="H1044"/>
  <c r="H1046"/>
  <c r="H1048"/>
  <c r="H1050"/>
  <c r="H1052"/>
  <c r="H1054"/>
  <c r="H1056"/>
  <c r="H1058"/>
  <c r="H1060"/>
  <c r="H1062"/>
  <c r="H1064"/>
  <c r="H1066"/>
  <c r="H1068"/>
  <c r="H1070"/>
  <c r="H1072"/>
  <c r="H1074"/>
  <c r="H1076"/>
  <c r="H1078"/>
  <c r="H1080"/>
  <c r="H1082"/>
  <c r="H1084"/>
  <c r="H1086"/>
  <c r="H1088"/>
  <c r="H1090"/>
  <c r="H1092"/>
  <c r="H1094"/>
  <c r="H1096"/>
  <c r="H1098"/>
  <c r="H1100"/>
  <c r="H1102"/>
  <c r="H1104"/>
  <c r="H1106"/>
  <c r="H1108"/>
  <c r="H1110"/>
  <c r="H1112"/>
  <c r="H1114"/>
  <c r="H39"/>
  <c r="H41"/>
  <c r="H43"/>
  <c r="H45"/>
  <c r="H47"/>
  <c r="H49"/>
  <c r="H51"/>
  <c r="H53"/>
  <c r="H55"/>
  <c r="H57"/>
  <c r="H59"/>
  <c r="H61"/>
  <c r="H63"/>
  <c r="H65"/>
  <c r="H67"/>
  <c r="H69"/>
  <c r="H71"/>
  <c r="H73"/>
  <c r="H75"/>
  <c r="H77"/>
  <c r="H79"/>
  <c r="H81"/>
  <c r="H83"/>
  <c r="H85"/>
  <c r="H87"/>
  <c r="H89"/>
  <c r="H91"/>
  <c r="H93"/>
  <c r="H95"/>
  <c r="H97"/>
  <c r="H99"/>
  <c r="H101"/>
  <c r="H103"/>
  <c r="H105"/>
  <c r="H107"/>
  <c r="H109"/>
  <c r="H111"/>
  <c r="H113"/>
  <c r="H115"/>
  <c r="H117"/>
  <c r="H119"/>
  <c r="H121"/>
  <c r="H123"/>
  <c r="H125"/>
  <c r="H127"/>
  <c r="H129"/>
  <c r="H131"/>
  <c r="H133"/>
  <c r="H135"/>
  <c r="H137"/>
  <c r="H139"/>
  <c r="H141"/>
  <c r="H143"/>
  <c r="H145"/>
  <c r="H147"/>
  <c r="H149"/>
  <c r="H151"/>
  <c r="H153"/>
  <c r="H155"/>
  <c r="H157"/>
  <c r="H159"/>
  <c r="H161"/>
  <c r="H163"/>
  <c r="H165"/>
  <c r="H167"/>
  <c r="H169"/>
  <c r="H171"/>
  <c r="H173"/>
  <c r="H175"/>
  <c r="H177"/>
  <c r="H179"/>
  <c r="H181"/>
  <c r="H183"/>
  <c r="H185"/>
  <c r="H187"/>
  <c r="H189"/>
  <c r="H191"/>
  <c r="H193"/>
  <c r="H195"/>
  <c r="H197"/>
  <c r="H199"/>
  <c r="H201"/>
  <c r="H203"/>
  <c r="H205"/>
  <c r="H207"/>
  <c r="H209"/>
  <c r="H211"/>
  <c r="H213"/>
  <c r="H215"/>
  <c r="H217"/>
  <c r="H219"/>
  <c r="H221"/>
  <c r="H223"/>
  <c r="H225"/>
  <c r="H227"/>
  <c r="H229"/>
  <c r="H231"/>
  <c r="H233"/>
  <c r="H235"/>
  <c r="H237"/>
  <c r="H239"/>
  <c r="H241"/>
  <c r="H243"/>
  <c r="H245"/>
  <c r="H247"/>
  <c r="H249"/>
  <c r="H251"/>
  <c r="H253"/>
  <c r="H255"/>
  <c r="H257"/>
  <c r="H259"/>
  <c r="H261"/>
  <c r="H263"/>
  <c r="H265"/>
  <c r="H267"/>
  <c r="H269"/>
  <c r="H271"/>
  <c r="H273"/>
  <c r="H275"/>
  <c r="H277"/>
  <c r="H279"/>
  <c r="H281"/>
  <c r="H283"/>
  <c r="H285"/>
  <c r="H287"/>
  <c r="H289"/>
  <c r="H291"/>
  <c r="H293"/>
  <c r="H295"/>
  <c r="H297"/>
  <c r="H299"/>
  <c r="H301"/>
  <c r="H303"/>
  <c r="H305"/>
  <c r="H307"/>
  <c r="H309"/>
  <c r="H311"/>
  <c r="H313"/>
  <c r="H315"/>
  <c r="H317"/>
  <c r="H319"/>
  <c r="H321"/>
  <c r="H323"/>
  <c r="H325"/>
  <c r="H327"/>
  <c r="H329"/>
  <c r="H331"/>
  <c r="H333"/>
  <c r="H335"/>
  <c r="H337"/>
  <c r="H339"/>
  <c r="H341"/>
  <c r="H343"/>
  <c r="H345"/>
  <c r="H347"/>
  <c r="H349"/>
  <c r="H351"/>
  <c r="H353"/>
  <c r="H355"/>
  <c r="H357"/>
  <c r="H359"/>
  <c r="H361"/>
  <c r="H363"/>
  <c r="H365"/>
  <c r="H367"/>
  <c r="H369"/>
  <c r="H371"/>
  <c r="H373"/>
  <c r="H375"/>
  <c r="H377"/>
  <c r="H379"/>
  <c r="H381"/>
  <c r="H383"/>
  <c r="H385"/>
  <c r="H387"/>
  <c r="H389"/>
  <c r="H391"/>
  <c r="H393"/>
  <c r="H395"/>
  <c r="H397"/>
  <c r="H399"/>
  <c r="H401"/>
  <c r="H403"/>
  <c r="H405"/>
  <c r="H407"/>
  <c r="H409"/>
  <c r="H411"/>
  <c r="H413"/>
  <c r="H415"/>
  <c r="H417"/>
  <c r="H419"/>
  <c r="H421"/>
  <c r="H423"/>
  <c r="H425"/>
  <c r="H427"/>
  <c r="H429"/>
  <c r="H431"/>
  <c r="H433"/>
  <c r="H435"/>
  <c r="H437"/>
  <c r="H439"/>
  <c r="H441"/>
  <c r="H443"/>
  <c r="H445"/>
  <c r="H447"/>
  <c r="H449"/>
  <c r="H451"/>
  <c r="H453"/>
  <c r="H455"/>
  <c r="H457"/>
  <c r="H459"/>
  <c r="H461"/>
  <c r="H463"/>
  <c r="H465"/>
  <c r="H467"/>
  <c r="H469"/>
  <c r="H471"/>
  <c r="H473"/>
  <c r="H475"/>
  <c r="H477"/>
  <c r="H479"/>
  <c r="H481"/>
  <c r="H483"/>
  <c r="H485"/>
  <c r="H487"/>
  <c r="H489"/>
  <c r="H491"/>
  <c r="H493"/>
  <c r="H495"/>
  <c r="H497"/>
  <c r="H499"/>
  <c r="H501"/>
  <c r="H503"/>
  <c r="H505"/>
  <c r="H507"/>
  <c r="H509"/>
  <c r="H511"/>
  <c r="H513"/>
  <c r="H515"/>
  <c r="H517"/>
  <c r="H519"/>
  <c r="H521"/>
  <c r="H523"/>
  <c r="H525"/>
  <c r="H527"/>
  <c r="H529"/>
  <c r="H531"/>
  <c r="H533"/>
  <c r="H535"/>
  <c r="H537"/>
  <c r="H539"/>
  <c r="H541"/>
  <c r="H543"/>
  <c r="H545"/>
  <c r="H547"/>
  <c r="H549"/>
  <c r="H551"/>
  <c r="H553"/>
  <c r="H555"/>
  <c r="H557"/>
  <c r="H559"/>
  <c r="H561"/>
  <c r="H563"/>
  <c r="H565"/>
  <c r="H567"/>
  <c r="H569"/>
  <c r="H571"/>
  <c r="H573"/>
  <c r="H575"/>
  <c r="H577"/>
  <c r="H579"/>
  <c r="H581"/>
  <c r="H583"/>
  <c r="H585"/>
  <c r="H587"/>
  <c r="H589"/>
  <c r="H591"/>
  <c r="H593"/>
  <c r="H595"/>
  <c r="H597"/>
  <c r="H599"/>
  <c r="H601"/>
  <c r="H603"/>
  <c r="H605"/>
  <c r="H607"/>
  <c r="H609"/>
  <c r="H611"/>
  <c r="H613"/>
  <c r="H615"/>
  <c r="H617"/>
  <c r="H619"/>
  <c r="H621"/>
  <c r="H623"/>
  <c r="H625"/>
  <c r="H627"/>
  <c r="H629"/>
  <c r="H631"/>
  <c r="H633"/>
  <c r="H635"/>
  <c r="H637"/>
  <c r="H639"/>
  <c r="H641"/>
  <c r="H643"/>
  <c r="H645"/>
  <c r="H647"/>
  <c r="H649"/>
  <c r="H651"/>
  <c r="H653"/>
  <c r="H655"/>
  <c r="H657"/>
  <c r="H659"/>
  <c r="H661"/>
  <c r="H663"/>
  <c r="H665"/>
  <c r="H667"/>
  <c r="H669"/>
  <c r="H671"/>
  <c r="H673"/>
  <c r="H675"/>
  <c r="H677"/>
  <c r="H679"/>
  <c r="H681"/>
  <c r="H683"/>
  <c r="H685"/>
  <c r="H687"/>
  <c r="H689"/>
  <c r="H691"/>
  <c r="H693"/>
  <c r="H695"/>
  <c r="H697"/>
  <c r="H699"/>
  <c r="H701"/>
  <c r="H703"/>
  <c r="H705"/>
  <c r="H707"/>
  <c r="H709"/>
  <c r="H711"/>
  <c r="H713"/>
  <c r="H715"/>
  <c r="H717"/>
  <c r="H719"/>
  <c r="H721"/>
  <c r="H723"/>
  <c r="H725"/>
  <c r="H727"/>
  <c r="H729"/>
  <c r="H731"/>
  <c r="H733"/>
  <c r="H735"/>
  <c r="H737"/>
  <c r="H739"/>
  <c r="H741"/>
  <c r="H743"/>
  <c r="H745"/>
  <c r="H747"/>
  <c r="H749"/>
  <c r="H751"/>
  <c r="H753"/>
  <c r="H755"/>
  <c r="H757"/>
  <c r="H759"/>
  <c r="H761"/>
  <c r="H763"/>
  <c r="H765"/>
  <c r="H767"/>
  <c r="H769"/>
  <c r="H771"/>
  <c r="H773"/>
  <c r="H775"/>
  <c r="H777"/>
  <c r="H779"/>
  <c r="H781"/>
  <c r="H783"/>
  <c r="H785"/>
  <c r="H787"/>
  <c r="H789"/>
  <c r="H791"/>
  <c r="H793"/>
  <c r="H795"/>
  <c r="H797"/>
  <c r="H799"/>
  <c r="H801"/>
  <c r="H803"/>
  <c r="H805"/>
  <c r="H807"/>
  <c r="H809"/>
  <c r="H811"/>
  <c r="H813"/>
  <c r="H815"/>
  <c r="H817"/>
  <c r="H819"/>
  <c r="H821"/>
  <c r="H823"/>
  <c r="H825"/>
  <c r="H827"/>
  <c r="H829"/>
  <c r="H831"/>
  <c r="H833"/>
  <c r="H835"/>
  <c r="H837"/>
  <c r="H839"/>
  <c r="H841"/>
  <c r="H843"/>
  <c r="H845"/>
  <c r="H847"/>
  <c r="H849"/>
  <c r="H851"/>
  <c r="H853"/>
  <c r="H855"/>
  <c r="H857"/>
  <c r="H859"/>
  <c r="H861"/>
  <c r="H863"/>
  <c r="H865"/>
  <c r="H867"/>
  <c r="H869"/>
  <c r="H871"/>
  <c r="H873"/>
  <c r="H875"/>
  <c r="H877"/>
  <c r="H879"/>
  <c r="H881"/>
  <c r="H883"/>
  <c r="H885"/>
  <c r="H887"/>
  <c r="H889"/>
  <c r="H891"/>
  <c r="H893"/>
  <c r="H895"/>
  <c r="H897"/>
  <c r="H899"/>
  <c r="H901"/>
  <c r="H903"/>
  <c r="H905"/>
  <c r="H907"/>
  <c r="H909"/>
  <c r="H911"/>
  <c r="H913"/>
  <c r="H915"/>
  <c r="H917"/>
  <c r="H919"/>
  <c r="H921"/>
  <c r="H923"/>
  <c r="H925"/>
  <c r="H927"/>
  <c r="H929"/>
  <c r="H931"/>
  <c r="H933"/>
  <c r="H935"/>
  <c r="H937"/>
  <c r="H939"/>
  <c r="H941"/>
  <c r="H943"/>
  <c r="H945"/>
  <c r="H947"/>
  <c r="H949"/>
  <c r="H951"/>
  <c r="H953"/>
  <c r="H955"/>
  <c r="H957"/>
  <c r="H959"/>
  <c r="H961"/>
  <c r="H963"/>
  <c r="H965"/>
  <c r="H967"/>
  <c r="H969"/>
  <c r="H971"/>
  <c r="H973"/>
  <c r="H975"/>
  <c r="H977"/>
  <c r="H979"/>
  <c r="H981"/>
  <c r="H983"/>
  <c r="H985"/>
  <c r="H987"/>
  <c r="H989"/>
  <c r="H991"/>
  <c r="H993"/>
  <c r="H995"/>
  <c r="H997"/>
  <c r="H999"/>
  <c r="H1001"/>
  <c r="H1003"/>
  <c r="H1005"/>
  <c r="H1007"/>
  <c r="H1009"/>
  <c r="H1011"/>
  <c r="H1013"/>
  <c r="H1015"/>
  <c r="H1017"/>
  <c r="H1019"/>
  <c r="H1021"/>
  <c r="H1023"/>
  <c r="H1025"/>
  <c r="H1027"/>
  <c r="H1029"/>
  <c r="H1031"/>
  <c r="H1033"/>
  <c r="H1035"/>
  <c r="H1037"/>
  <c r="H1039"/>
  <c r="H1041"/>
  <c r="H1043"/>
  <c r="H1045"/>
  <c r="H1047"/>
  <c r="H1049"/>
  <c r="H1051"/>
  <c r="H1053"/>
  <c r="H1055"/>
  <c r="H1057"/>
  <c r="H1059"/>
  <c r="H1061"/>
  <c r="H1063"/>
  <c r="H1065"/>
  <c r="H1067"/>
  <c r="H1069"/>
  <c r="H1071"/>
  <c r="H1073"/>
  <c r="H1075"/>
  <c r="H1077"/>
  <c r="H1079"/>
  <c r="H1081"/>
  <c r="H1083"/>
  <c r="H1085"/>
  <c r="H1087"/>
  <c r="H1089"/>
  <c r="H1091"/>
  <c r="H1093"/>
  <c r="H1095"/>
  <c r="H1097"/>
  <c r="H1099"/>
  <c r="H1101"/>
  <c r="H1103"/>
  <c r="H1105"/>
  <c r="H1107"/>
  <c r="H1109"/>
  <c r="H1111"/>
  <c r="H1113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<sst xmlns="http://schemas.openxmlformats.org/spreadsheetml/2006/main" count="43" uniqueCount="13">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</sst>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1"/>
            <c:marker>
              <c:symbol val="diamond"/>
              <c:size val="8"/>
            </c:marker>
          </c:dPt>
          <c:dPt>
            <c:idx val="7"/>
            <c:marker>
              <c:symbol val="diamond"/>
              <c:size val="8"/>
            </c:marker>
          </c:dPt>
          <c:dPt>
            <c:idx val="35"/>
            <c:marker>
              <c:symbol val="diamond"/>
              <c:size val="8"/>
            </c:marker>
          </c:dPt>
          <c:dPt>
            <c:idx val="42"/>
            <c:marker>
              <c:symbol val="diamond"/>
              <c:size val="8"/>
            </c:marker>
          </c:dPt>
          <c:dLbls>
            <c:dLbl>
              <c:idx val="1"/>
              <c:layout>
                <c:manualLayout>
                  <c:x val="-1.0370370370370375E-2"/>
                  <c:y val="-3.9215686274509803E-2"/>
                </c:manualLayout>
              </c:layout>
              <c:showVal val="1"/>
            </c:dLbl>
            <c:dLbl>
              <c:idx val="7"/>
              <c:layout>
                <c:manualLayout>
                  <c:x val="-5.3333333333333462E-2"/>
                  <c:y val="5.2287410152162414E-2"/>
                </c:manualLayout>
              </c:layout>
              <c:showVal val="1"/>
            </c:dLbl>
            <c:dLbl>
              <c:idx val="42"/>
              <c:layout>
                <c:manualLayout>
                  <c:x val="-6.9629629629629736E-2"/>
                  <c:y val="1.5250544662309384E-2"/>
                </c:manualLayout>
              </c:layout>
              <c:showVal val="1"/>
            </c:dLbl>
            <c:delete val="1"/>
          </c:dLbls>
          <c:xVal>
            <c:numRef>
              <c:f>'Peak data'!$D$3:$D$1668</c:f>
              <c:numCache>
                <c:formatCode>General</c:formatCode>
                <c:ptCount val="1652"/>
                <c:pt idx="0">
                  <c:v>66</c:v>
                </c:pt>
                <c:pt idx="1">
                  <c:v>70</c:v>
                </c:pt>
                <c:pt idx="2">
                  <c:v>211</c:v>
                </c:pt>
                <c:pt idx="3">
                  <c:v>374</c:v>
                </c:pt>
                <c:pt idx="4">
                  <c:v>530</c:v>
                </c:pt>
                <c:pt idx="5">
                  <c:v>690</c:v>
                </c:pt>
                <c:pt idx="6">
                  <c:v>845</c:v>
                </c:pt>
                <c:pt idx="7">
                  <c:v>988</c:v>
                </c:pt>
                <c:pt idx="8">
                  <c:v>1131</c:v>
                </c:pt>
                <c:pt idx="9">
                  <c:v>1282</c:v>
                </c:pt>
                <c:pt idx="10">
                  <c:v>1432</c:v>
                </c:pt>
                <c:pt idx="11">
                  <c:v>1590</c:v>
                </c:pt>
                <c:pt idx="12">
                  <c:v>1752</c:v>
                </c:pt>
                <c:pt idx="13">
                  <c:v>1910</c:v>
                </c:pt>
                <c:pt idx="14">
                  <c:v>2073</c:v>
                </c:pt>
                <c:pt idx="15">
                  <c:v>2235</c:v>
                </c:pt>
                <c:pt idx="16">
                  <c:v>2398</c:v>
                </c:pt>
                <c:pt idx="17">
                  <c:v>2562</c:v>
                </c:pt>
                <c:pt idx="18">
                  <c:v>2726</c:v>
                </c:pt>
                <c:pt idx="19">
                  <c:v>2889</c:v>
                </c:pt>
                <c:pt idx="20">
                  <c:v>3054</c:v>
                </c:pt>
                <c:pt idx="21">
                  <c:v>3217</c:v>
                </c:pt>
                <c:pt idx="22">
                  <c:v>3381</c:v>
                </c:pt>
                <c:pt idx="23">
                  <c:v>3543</c:v>
                </c:pt>
                <c:pt idx="24">
                  <c:v>3707</c:v>
                </c:pt>
                <c:pt idx="25">
                  <c:v>3866</c:v>
                </c:pt>
                <c:pt idx="26">
                  <c:v>4030</c:v>
                </c:pt>
                <c:pt idx="27">
                  <c:v>4194</c:v>
                </c:pt>
                <c:pt idx="28">
                  <c:v>4353</c:v>
                </c:pt>
                <c:pt idx="29">
                  <c:v>4820</c:v>
                </c:pt>
                <c:pt idx="30">
                  <c:v>4977</c:v>
                </c:pt>
                <c:pt idx="31">
                  <c:v>5469</c:v>
                </c:pt>
                <c:pt idx="32">
                  <c:v>5953</c:v>
                </c:pt>
                <c:pt idx="33">
                  <c:v>6419</c:v>
                </c:pt>
                <c:pt idx="34">
                  <c:v>6906</c:v>
                </c:pt>
                <c:pt idx="35">
                  <c:v>7990</c:v>
                </c:pt>
              </c:numCache>
            </c:numRef>
          </c:xVal>
          <c:yVal>
            <c:numRef>
              <c:f>'Peak data'!$G$3:$G$1668</c:f>
              <c:numCache>
                <c:formatCode>0.00</c:formatCode>
                <c:ptCount val="1652"/>
                <c:pt idx="0">
                  <c:v>100.59500000000001</c:v>
                </c:pt>
                <c:pt idx="1">
                  <c:v>100.59500000000001</c:v>
                </c:pt>
                <c:pt idx="2">
                  <c:v>99.71</c:v>
                </c:pt>
                <c:pt idx="3">
                  <c:v>98.825000000000003</c:v>
                </c:pt>
                <c:pt idx="4">
                  <c:v>98.825000000000003</c:v>
                </c:pt>
                <c:pt idx="5">
                  <c:v>97.055000000000007</c:v>
                </c:pt>
                <c:pt idx="6">
                  <c:v>96.170000000000016</c:v>
                </c:pt>
                <c:pt idx="7">
                  <c:v>93.515000000000001</c:v>
                </c:pt>
                <c:pt idx="8">
                  <c:v>87.467500000000001</c:v>
                </c:pt>
                <c:pt idx="9">
                  <c:v>78.765000000000001</c:v>
                </c:pt>
                <c:pt idx="10">
                  <c:v>69.03</c:v>
                </c:pt>
                <c:pt idx="11">
                  <c:v>60.327500000000001</c:v>
                </c:pt>
                <c:pt idx="12">
                  <c:v>52.510000000000005</c:v>
                </c:pt>
                <c:pt idx="13">
                  <c:v>46.314999999999998</c:v>
                </c:pt>
                <c:pt idx="14">
                  <c:v>40.267500000000005</c:v>
                </c:pt>
                <c:pt idx="15">
                  <c:v>35.842500000000001</c:v>
                </c:pt>
                <c:pt idx="16">
                  <c:v>31.565000000000001</c:v>
                </c:pt>
                <c:pt idx="17">
                  <c:v>28.025000000000002</c:v>
                </c:pt>
                <c:pt idx="18">
                  <c:v>25.37</c:v>
                </c:pt>
                <c:pt idx="19">
                  <c:v>21.977500000000003</c:v>
                </c:pt>
                <c:pt idx="20">
                  <c:v>20.2075</c:v>
                </c:pt>
                <c:pt idx="21">
                  <c:v>18.4375</c:v>
                </c:pt>
                <c:pt idx="22">
                  <c:v>16.6675</c:v>
                </c:pt>
                <c:pt idx="23">
                  <c:v>14.897500000000001</c:v>
                </c:pt>
                <c:pt idx="24">
                  <c:v>14.012500000000001</c:v>
                </c:pt>
                <c:pt idx="25">
                  <c:v>12.242500000000001</c:v>
                </c:pt>
                <c:pt idx="26">
                  <c:v>11.505000000000001</c:v>
                </c:pt>
                <c:pt idx="27">
                  <c:v>10.620000000000001</c:v>
                </c:pt>
                <c:pt idx="28">
                  <c:v>9.7349999999999994</c:v>
                </c:pt>
                <c:pt idx="29">
                  <c:v>7.9650000000000007</c:v>
                </c:pt>
                <c:pt idx="30">
                  <c:v>7.08</c:v>
                </c:pt>
                <c:pt idx="31">
                  <c:v>5.3100000000000005</c:v>
                </c:pt>
                <c:pt idx="32">
                  <c:v>4.4250000000000007</c:v>
                </c:pt>
                <c:pt idx="33">
                  <c:v>3.54</c:v>
                </c:pt>
                <c:pt idx="34">
                  <c:v>2.6550000000000002</c:v>
                </c:pt>
                <c:pt idx="35">
                  <c:v>1.77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</c:numCache>
            </c:numRef>
          </c:yVal>
        </c:ser>
        <c:axId val="56714752"/>
        <c:axId val="56716672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9"/>
            <c:marker>
              <c:symbol val="circle"/>
              <c:size val="8"/>
            </c:marker>
          </c:dPt>
          <c:dPt>
            <c:idx val="35"/>
            <c:marker>
              <c:symbol val="circle"/>
              <c:size val="8"/>
            </c:marker>
          </c:dPt>
          <c:dPt>
            <c:idx val="42"/>
            <c:marker>
              <c:symbol val="circle"/>
              <c:size val="8"/>
            </c:marker>
          </c:dPt>
          <c:dLbls>
            <c:dLbl>
              <c:idx val="9"/>
              <c:layout>
                <c:manualLayout>
                  <c:x val="-2.6666666666666672E-2"/>
                  <c:y val="3.9215686274509803E-2"/>
                </c:manualLayout>
              </c:layout>
              <c:showVal val="1"/>
            </c:dLbl>
            <c:dLbl>
              <c:idx val="35"/>
              <c:layout>
                <c:manualLayout>
                  <c:x val="-9.3333333333333227E-2"/>
                  <c:y val="-2.6143790849673203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Horsepower= 2.69</a:t>
                    </a:r>
                  </a:p>
                  <a:p>
                    <a:r>
                      <a:rPr lang="en-US" sz="900"/>
                      <a:t>Torque= 1.77</a:t>
                    </a:r>
                  </a:p>
                </c:rich>
              </c:tx>
              <c:showVal val="1"/>
            </c:dLbl>
            <c:dLbl>
              <c:idx val="42"/>
              <c:layout>
                <c:manualLayout>
                  <c:x val="-5.7777777777777893E-2"/>
                  <c:y val="-2.178649237472767E-2"/>
                </c:manualLayout>
              </c:layout>
              <c:showVal val="1"/>
            </c:dLbl>
            <c:delete val="1"/>
          </c:dLbls>
          <c:xVal>
            <c:numRef>
              <c:f>'Peak data'!$D$3:$D$4668</c:f>
              <c:numCache>
                <c:formatCode>General</c:formatCode>
                <c:ptCount val="4652"/>
                <c:pt idx="0">
                  <c:v>66</c:v>
                </c:pt>
                <c:pt idx="1">
                  <c:v>70</c:v>
                </c:pt>
                <c:pt idx="2">
                  <c:v>211</c:v>
                </c:pt>
                <c:pt idx="3">
                  <c:v>374</c:v>
                </c:pt>
                <c:pt idx="4">
                  <c:v>530</c:v>
                </c:pt>
                <c:pt idx="5">
                  <c:v>690</c:v>
                </c:pt>
                <c:pt idx="6">
                  <c:v>845</c:v>
                </c:pt>
                <c:pt idx="7">
                  <c:v>988</c:v>
                </c:pt>
                <c:pt idx="8">
                  <c:v>1131</c:v>
                </c:pt>
                <c:pt idx="9">
                  <c:v>1282</c:v>
                </c:pt>
                <c:pt idx="10">
                  <c:v>1432</c:v>
                </c:pt>
                <c:pt idx="11">
                  <c:v>1590</c:v>
                </c:pt>
                <c:pt idx="12">
                  <c:v>1752</c:v>
                </c:pt>
                <c:pt idx="13">
                  <c:v>1910</c:v>
                </c:pt>
                <c:pt idx="14">
                  <c:v>2073</c:v>
                </c:pt>
                <c:pt idx="15">
                  <c:v>2235</c:v>
                </c:pt>
                <c:pt idx="16">
                  <c:v>2398</c:v>
                </c:pt>
                <c:pt idx="17">
                  <c:v>2562</c:v>
                </c:pt>
                <c:pt idx="18">
                  <c:v>2726</c:v>
                </c:pt>
                <c:pt idx="19">
                  <c:v>2889</c:v>
                </c:pt>
                <c:pt idx="20">
                  <c:v>3054</c:v>
                </c:pt>
                <c:pt idx="21">
                  <c:v>3217</c:v>
                </c:pt>
                <c:pt idx="22">
                  <c:v>3381</c:v>
                </c:pt>
                <c:pt idx="23">
                  <c:v>3543</c:v>
                </c:pt>
                <c:pt idx="24">
                  <c:v>3707</c:v>
                </c:pt>
                <c:pt idx="25">
                  <c:v>3866</c:v>
                </c:pt>
                <c:pt idx="26">
                  <c:v>4030</c:v>
                </c:pt>
                <c:pt idx="27">
                  <c:v>4194</c:v>
                </c:pt>
                <c:pt idx="28">
                  <c:v>4353</c:v>
                </c:pt>
                <c:pt idx="29">
                  <c:v>4820</c:v>
                </c:pt>
                <c:pt idx="30">
                  <c:v>4977</c:v>
                </c:pt>
                <c:pt idx="31">
                  <c:v>5469</c:v>
                </c:pt>
                <c:pt idx="32">
                  <c:v>5953</c:v>
                </c:pt>
                <c:pt idx="33">
                  <c:v>6419</c:v>
                </c:pt>
                <c:pt idx="34">
                  <c:v>6906</c:v>
                </c:pt>
                <c:pt idx="35">
                  <c:v>7990</c:v>
                </c:pt>
              </c:numCache>
            </c:numRef>
          </c:xVal>
          <c:yVal>
            <c:numRef>
              <c:f>'Peak data'!$H$3:$H$1668</c:f>
              <c:numCache>
                <c:formatCode>0.00</c:formatCode>
                <c:ptCount val="1652"/>
                <c:pt idx="0">
                  <c:v>1.2641412795125668</c:v>
                </c:pt>
                <c:pt idx="1">
                  <c:v>1.3407559025133284</c:v>
                </c:pt>
                <c:pt idx="2">
                  <c:v>4.0058663366336633</c:v>
                </c:pt>
                <c:pt idx="3">
                  <c:v>7.0374238385377001</c:v>
                </c:pt>
                <c:pt idx="4">
                  <c:v>9.9728198781416602</c:v>
                </c:pt>
                <c:pt idx="5">
                  <c:v>12.750942498095966</c:v>
                </c:pt>
                <c:pt idx="6">
                  <c:v>15.472896039603961</c:v>
                </c:pt>
                <c:pt idx="7">
                  <c:v>17.591930693069308</c:v>
                </c:pt>
                <c:pt idx="8">
                  <c:v>18.835823019801982</c:v>
                </c:pt>
                <c:pt idx="9">
                  <c:v>19.226338537699924</c:v>
                </c:pt>
                <c:pt idx="10">
                  <c:v>18.821584158415842</c:v>
                </c:pt>
                <c:pt idx="11">
                  <c:v>18.263656702208685</c:v>
                </c:pt>
                <c:pt idx="12">
                  <c:v>17.516664127951259</c:v>
                </c:pt>
                <c:pt idx="13">
                  <c:v>16.84342155369383</c:v>
                </c:pt>
                <c:pt idx="14">
                  <c:v>15.893855198019804</c:v>
                </c:pt>
                <c:pt idx="15">
                  <c:v>15.252853674790556</c:v>
                </c:pt>
                <c:pt idx="16">
                  <c:v>14.412199162223917</c:v>
                </c:pt>
                <c:pt idx="17">
                  <c:v>13.670992003046459</c:v>
                </c:pt>
                <c:pt idx="18">
                  <c:v>13.168054074638235</c:v>
                </c:pt>
                <c:pt idx="19">
                  <c:v>12.089298838537701</c:v>
                </c:pt>
                <c:pt idx="20">
                  <c:v>11.750515041888805</c:v>
                </c:pt>
                <c:pt idx="21">
                  <c:v>11.293495335110434</c:v>
                </c:pt>
                <c:pt idx="22">
                  <c:v>10.729782463823307</c:v>
                </c:pt>
                <c:pt idx="23">
                  <c:v>10.049855769230771</c:v>
                </c:pt>
                <c:pt idx="24">
                  <c:v>9.8903917555217067</c:v>
                </c:pt>
                <c:pt idx="25">
                  <c:v>9.0117107768469165</c:v>
                </c:pt>
                <c:pt idx="26">
                  <c:v>8.8280940594059416</c:v>
                </c:pt>
                <c:pt idx="27">
                  <c:v>8.4806321401370912</c:v>
                </c:pt>
                <c:pt idx="28">
                  <c:v>8.0686319497334331</c:v>
                </c:pt>
                <c:pt idx="29">
                  <c:v>7.3098438690022851</c:v>
                </c:pt>
                <c:pt idx="30">
                  <c:v>6.7092840822543796</c:v>
                </c:pt>
                <c:pt idx="31">
                  <c:v>5.5293964204112722</c:v>
                </c:pt>
                <c:pt idx="32">
                  <c:v>5.0156178598629104</c:v>
                </c:pt>
                <c:pt idx="33">
                  <c:v>4.3265917745620719</c:v>
                </c:pt>
                <c:pt idx="34">
                  <c:v>3.4911329017517136</c:v>
                </c:pt>
                <c:pt idx="35">
                  <c:v>2.6927456207159177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1"/>
            <c:marker>
              <c:symbol val="square"/>
              <c:size val="8"/>
            </c:marker>
          </c:dPt>
          <c:dPt>
            <c:idx val="7"/>
            <c:marker>
              <c:symbol val="square"/>
              <c:size val="7"/>
            </c:marker>
          </c:dPt>
          <c:dPt>
            <c:idx val="26"/>
            <c:marker>
              <c:symbol val="square"/>
              <c:size val="8"/>
            </c:marker>
          </c:dPt>
          <c:dPt>
            <c:idx val="35"/>
            <c:marker>
              <c:symbol val="square"/>
              <c:size val="8"/>
            </c:marker>
          </c:dPt>
          <c:dPt>
            <c:idx val="42"/>
            <c:marker>
              <c:symbol val="square"/>
              <c:size val="8"/>
            </c:marker>
          </c:dPt>
          <c:dLbls>
            <c:dLbl>
              <c:idx val="1"/>
              <c:layout>
                <c:manualLayout>
                  <c:x val="-2.9629629629629672E-3"/>
                  <c:y val="-1.525054466230938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45.6</a:t>
                    </a:r>
                  </a:p>
                </c:rich>
              </c:tx>
              <c:showVal val="1"/>
            </c:dLbl>
            <c:dLbl>
              <c:idx val="7"/>
              <c:layout>
                <c:manualLayout>
                  <c:x val="-2.9629629629629659E-3"/>
                  <c:y val="3.26797385620914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43.8</a:t>
                    </a:r>
                  </a:p>
                </c:rich>
              </c:tx>
              <c:showVal val="1"/>
            </c:dLbl>
            <c:dLbl>
              <c:idx val="26"/>
              <c:layout>
                <c:manualLayout>
                  <c:x val="-1.4814814814814821E-3"/>
                  <c:y val="1.96078431372549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48.8</a:t>
                    </a:r>
                  </a:p>
                </c:rich>
              </c:tx>
              <c:showVal val="1"/>
            </c:dLbl>
            <c:dLbl>
              <c:idx val="35"/>
              <c:layout>
                <c:manualLayout>
                  <c:x val="-7.1111227763196158E-2"/>
                  <c:y val="-3.70370370370370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48.6</a:t>
                    </a:r>
                  </a:p>
                </c:rich>
              </c:tx>
              <c:showVal val="1"/>
            </c:dLbl>
            <c:dLbl>
              <c:idx val="42"/>
              <c:layout>
                <c:manualLayout>
                  <c:x val="-6.6666783318751713E-2"/>
                  <c:y val="3.0501089324618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48.6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data'!$D$3:$D$38</c:f>
              <c:numCache>
                <c:formatCode>General</c:formatCode>
                <c:ptCount val="36"/>
                <c:pt idx="0">
                  <c:v>66</c:v>
                </c:pt>
                <c:pt idx="1">
                  <c:v>70</c:v>
                </c:pt>
                <c:pt idx="2">
                  <c:v>211</c:v>
                </c:pt>
                <c:pt idx="3">
                  <c:v>374</c:v>
                </c:pt>
                <c:pt idx="4">
                  <c:v>530</c:v>
                </c:pt>
                <c:pt idx="5">
                  <c:v>690</c:v>
                </c:pt>
                <c:pt idx="6">
                  <c:v>845</c:v>
                </c:pt>
                <c:pt idx="7">
                  <c:v>988</c:v>
                </c:pt>
                <c:pt idx="8">
                  <c:v>1131</c:v>
                </c:pt>
                <c:pt idx="9">
                  <c:v>1282</c:v>
                </c:pt>
                <c:pt idx="10">
                  <c:v>1432</c:v>
                </c:pt>
                <c:pt idx="11">
                  <c:v>1590</c:v>
                </c:pt>
                <c:pt idx="12">
                  <c:v>1752</c:v>
                </c:pt>
                <c:pt idx="13">
                  <c:v>1910</c:v>
                </c:pt>
                <c:pt idx="14">
                  <c:v>2073</c:v>
                </c:pt>
                <c:pt idx="15">
                  <c:v>2235</c:v>
                </c:pt>
                <c:pt idx="16">
                  <c:v>2398</c:v>
                </c:pt>
                <c:pt idx="17">
                  <c:v>2562</c:v>
                </c:pt>
                <c:pt idx="18">
                  <c:v>2726</c:v>
                </c:pt>
                <c:pt idx="19">
                  <c:v>2889</c:v>
                </c:pt>
                <c:pt idx="20">
                  <c:v>3054</c:v>
                </c:pt>
                <c:pt idx="21">
                  <c:v>3217</c:v>
                </c:pt>
                <c:pt idx="22">
                  <c:v>3381</c:v>
                </c:pt>
                <c:pt idx="23">
                  <c:v>3543</c:v>
                </c:pt>
                <c:pt idx="24">
                  <c:v>3707</c:v>
                </c:pt>
                <c:pt idx="25">
                  <c:v>3866</c:v>
                </c:pt>
                <c:pt idx="26">
                  <c:v>4030</c:v>
                </c:pt>
                <c:pt idx="27">
                  <c:v>4194</c:v>
                </c:pt>
                <c:pt idx="28">
                  <c:v>4353</c:v>
                </c:pt>
                <c:pt idx="29">
                  <c:v>4820</c:v>
                </c:pt>
                <c:pt idx="30">
                  <c:v>4977</c:v>
                </c:pt>
                <c:pt idx="31">
                  <c:v>5469</c:v>
                </c:pt>
                <c:pt idx="32">
                  <c:v>5953</c:v>
                </c:pt>
                <c:pt idx="33">
                  <c:v>6419</c:v>
                </c:pt>
                <c:pt idx="34">
                  <c:v>6906</c:v>
                </c:pt>
                <c:pt idx="35">
                  <c:v>7990</c:v>
                </c:pt>
              </c:numCache>
            </c:numRef>
          </c:xVal>
          <c:yVal>
            <c:numRef>
              <c:f>'Peak data'!$A$3:$A$38</c:f>
              <c:numCache>
                <c:formatCode>General</c:formatCode>
                <c:ptCount val="36"/>
                <c:pt idx="0">
                  <c:v>45.5625</c:v>
                </c:pt>
                <c:pt idx="1">
                  <c:v>45.640625</c:v>
                </c:pt>
                <c:pt idx="2">
                  <c:v>45.046875</c:v>
                </c:pt>
                <c:pt idx="3">
                  <c:v>44.09375</c:v>
                </c:pt>
                <c:pt idx="4">
                  <c:v>43.71875</c:v>
                </c:pt>
                <c:pt idx="5">
                  <c:v>43.34375</c:v>
                </c:pt>
                <c:pt idx="6">
                  <c:v>43.125</c:v>
                </c:pt>
                <c:pt idx="7">
                  <c:v>43.796875</c:v>
                </c:pt>
                <c:pt idx="8">
                  <c:v>45.046875</c:v>
                </c:pt>
                <c:pt idx="9">
                  <c:v>46.015625</c:v>
                </c:pt>
                <c:pt idx="10">
                  <c:v>46.15625</c:v>
                </c:pt>
                <c:pt idx="11">
                  <c:v>46.890625</c:v>
                </c:pt>
                <c:pt idx="12">
                  <c:v>47.046875</c:v>
                </c:pt>
                <c:pt idx="13">
                  <c:v>47.484375</c:v>
                </c:pt>
                <c:pt idx="14">
                  <c:v>47.640625</c:v>
                </c:pt>
                <c:pt idx="15">
                  <c:v>47.921875</c:v>
                </c:pt>
                <c:pt idx="16">
                  <c:v>48.15625</c:v>
                </c:pt>
                <c:pt idx="17">
                  <c:v>48.078125</c:v>
                </c:pt>
                <c:pt idx="18">
                  <c:v>48.375</c:v>
                </c:pt>
                <c:pt idx="19">
                  <c:v>48.453125</c:v>
                </c:pt>
                <c:pt idx="20">
                  <c:v>48.59375</c:v>
                </c:pt>
                <c:pt idx="21">
                  <c:v>48.671875</c:v>
                </c:pt>
                <c:pt idx="22">
                  <c:v>48.8125</c:v>
                </c:pt>
                <c:pt idx="23">
                  <c:v>48.671875</c:v>
                </c:pt>
                <c:pt idx="24">
                  <c:v>48.8125</c:v>
                </c:pt>
                <c:pt idx="25">
                  <c:v>48.96875</c:v>
                </c:pt>
                <c:pt idx="26">
                  <c:v>48.8125</c:v>
                </c:pt>
                <c:pt idx="27">
                  <c:v>48.96875</c:v>
                </c:pt>
                <c:pt idx="28">
                  <c:v>49.03125</c:v>
                </c:pt>
                <c:pt idx="29">
                  <c:v>48.96875</c:v>
                </c:pt>
                <c:pt idx="30">
                  <c:v>48.96875</c:v>
                </c:pt>
                <c:pt idx="31">
                  <c:v>48.8125</c:v>
                </c:pt>
                <c:pt idx="32">
                  <c:v>48.8125</c:v>
                </c:pt>
                <c:pt idx="33">
                  <c:v>48.375</c:v>
                </c:pt>
                <c:pt idx="34">
                  <c:v>48.15625</c:v>
                </c:pt>
                <c:pt idx="35">
                  <c:v>48.59375</c:v>
                </c:pt>
              </c:numCache>
            </c:numRef>
          </c:yVal>
        </c:ser>
        <c:axId val="56714752"/>
        <c:axId val="5671667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7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8"/>
            </c:marker>
          </c:dPt>
          <c:dPt>
            <c:idx val="42"/>
            <c:marker>
              <c:symbol val="triangle"/>
              <c:size val="8"/>
            </c:marker>
          </c:dPt>
          <c:dLbls>
            <c:dLbl>
              <c:idx val="7"/>
              <c:layout/>
              <c:showVal val="1"/>
            </c:dLbl>
            <c:dLbl>
              <c:idx val="35"/>
              <c:layout>
                <c:manualLayout>
                  <c:x val="-6.2222338874307268E-2"/>
                  <c:y val="-5.4466230936819175E-2"/>
                </c:manualLayout>
              </c:layout>
              <c:showVal val="1"/>
            </c:dLbl>
            <c:dLbl>
              <c:idx val="42"/>
              <c:layout>
                <c:manualLayout>
                  <c:x val="-5.6296296296296434E-2"/>
                  <c:y val="-3.2679738562091575E-2"/>
                </c:manualLayout>
              </c:layout>
              <c:showVal val="1"/>
            </c:dLbl>
            <c:delete val="1"/>
          </c:dLbls>
          <c:xVal>
            <c:numRef>
              <c:f>'Peak data'!$D$3:$D$1668</c:f>
              <c:numCache>
                <c:formatCode>General</c:formatCode>
                <c:ptCount val="1652"/>
                <c:pt idx="0">
                  <c:v>66</c:v>
                </c:pt>
                <c:pt idx="1">
                  <c:v>70</c:v>
                </c:pt>
                <c:pt idx="2">
                  <c:v>211</c:v>
                </c:pt>
                <c:pt idx="3">
                  <c:v>374</c:v>
                </c:pt>
                <c:pt idx="4">
                  <c:v>530</c:v>
                </c:pt>
                <c:pt idx="5">
                  <c:v>690</c:v>
                </c:pt>
                <c:pt idx="6">
                  <c:v>845</c:v>
                </c:pt>
                <c:pt idx="7">
                  <c:v>988</c:v>
                </c:pt>
                <c:pt idx="8">
                  <c:v>1131</c:v>
                </c:pt>
                <c:pt idx="9">
                  <c:v>1282</c:v>
                </c:pt>
                <c:pt idx="10">
                  <c:v>1432</c:v>
                </c:pt>
                <c:pt idx="11">
                  <c:v>1590</c:v>
                </c:pt>
                <c:pt idx="12">
                  <c:v>1752</c:v>
                </c:pt>
                <c:pt idx="13">
                  <c:v>1910</c:v>
                </c:pt>
                <c:pt idx="14">
                  <c:v>2073</c:v>
                </c:pt>
                <c:pt idx="15">
                  <c:v>2235</c:v>
                </c:pt>
                <c:pt idx="16">
                  <c:v>2398</c:v>
                </c:pt>
                <c:pt idx="17">
                  <c:v>2562</c:v>
                </c:pt>
                <c:pt idx="18">
                  <c:v>2726</c:v>
                </c:pt>
                <c:pt idx="19">
                  <c:v>2889</c:v>
                </c:pt>
                <c:pt idx="20">
                  <c:v>3054</c:v>
                </c:pt>
                <c:pt idx="21">
                  <c:v>3217</c:v>
                </c:pt>
                <c:pt idx="22">
                  <c:v>3381</c:v>
                </c:pt>
                <c:pt idx="23">
                  <c:v>3543</c:v>
                </c:pt>
                <c:pt idx="24">
                  <c:v>3707</c:v>
                </c:pt>
                <c:pt idx="25">
                  <c:v>3866</c:v>
                </c:pt>
                <c:pt idx="26">
                  <c:v>4030</c:v>
                </c:pt>
                <c:pt idx="27">
                  <c:v>4194</c:v>
                </c:pt>
                <c:pt idx="28">
                  <c:v>4353</c:v>
                </c:pt>
                <c:pt idx="29">
                  <c:v>4820</c:v>
                </c:pt>
                <c:pt idx="30">
                  <c:v>4977</c:v>
                </c:pt>
                <c:pt idx="31">
                  <c:v>5469</c:v>
                </c:pt>
                <c:pt idx="32">
                  <c:v>5953</c:v>
                </c:pt>
                <c:pt idx="33">
                  <c:v>6419</c:v>
                </c:pt>
                <c:pt idx="34">
                  <c:v>6906</c:v>
                </c:pt>
                <c:pt idx="35">
                  <c:v>7990</c:v>
                </c:pt>
              </c:numCache>
            </c:numRef>
          </c:xVal>
          <c:yVal>
            <c:numRef>
              <c:f>'Peak data'!$B$3:$B$1668</c:f>
              <c:numCache>
                <c:formatCode>General</c:formatCode>
                <c:ptCount val="1652"/>
                <c:pt idx="0">
                  <c:v>347.8</c:v>
                </c:pt>
                <c:pt idx="1">
                  <c:v>346.4</c:v>
                </c:pt>
                <c:pt idx="2">
                  <c:v>354.9</c:v>
                </c:pt>
                <c:pt idx="3">
                  <c:v>420.7</c:v>
                </c:pt>
                <c:pt idx="4">
                  <c:v>480.3</c:v>
                </c:pt>
                <c:pt idx="5">
                  <c:v>543.20000000000005</c:v>
                </c:pt>
                <c:pt idx="6">
                  <c:v>590.79999999999995</c:v>
                </c:pt>
                <c:pt idx="7">
                  <c:v>599.20000000000005</c:v>
                </c:pt>
                <c:pt idx="8">
                  <c:v>537.9</c:v>
                </c:pt>
                <c:pt idx="9">
                  <c:v>474.8</c:v>
                </c:pt>
                <c:pt idx="10">
                  <c:v>424.4</c:v>
                </c:pt>
                <c:pt idx="11">
                  <c:v>387.7</c:v>
                </c:pt>
                <c:pt idx="12">
                  <c:v>357.9</c:v>
                </c:pt>
                <c:pt idx="13">
                  <c:v>333.6</c:v>
                </c:pt>
                <c:pt idx="14">
                  <c:v>311.7</c:v>
                </c:pt>
                <c:pt idx="15">
                  <c:v>292.60000000000002</c:v>
                </c:pt>
                <c:pt idx="16">
                  <c:v>274</c:v>
                </c:pt>
                <c:pt idx="17">
                  <c:v>258.7</c:v>
                </c:pt>
                <c:pt idx="18">
                  <c:v>243.6</c:v>
                </c:pt>
                <c:pt idx="19">
                  <c:v>231.7</c:v>
                </c:pt>
                <c:pt idx="20">
                  <c:v>218.8</c:v>
                </c:pt>
                <c:pt idx="21">
                  <c:v>208.1</c:v>
                </c:pt>
                <c:pt idx="22">
                  <c:v>198</c:v>
                </c:pt>
                <c:pt idx="23">
                  <c:v>188.3</c:v>
                </c:pt>
                <c:pt idx="24">
                  <c:v>180.5</c:v>
                </c:pt>
                <c:pt idx="25">
                  <c:v>172.6</c:v>
                </c:pt>
                <c:pt idx="26">
                  <c:v>166.9</c:v>
                </c:pt>
                <c:pt idx="27">
                  <c:v>159.80000000000001</c:v>
                </c:pt>
                <c:pt idx="28">
                  <c:v>153.9</c:v>
                </c:pt>
                <c:pt idx="29">
                  <c:v>138.30000000000001</c:v>
                </c:pt>
                <c:pt idx="30">
                  <c:v>133.80000000000001</c:v>
                </c:pt>
                <c:pt idx="31">
                  <c:v>119.7</c:v>
                </c:pt>
                <c:pt idx="32">
                  <c:v>108.1</c:v>
                </c:pt>
                <c:pt idx="33">
                  <c:v>99.9</c:v>
                </c:pt>
                <c:pt idx="34">
                  <c:v>93.3</c:v>
                </c:pt>
                <c:pt idx="35">
                  <c:v>75.099999999999994</c:v>
                </c:pt>
              </c:numCache>
            </c:numRef>
          </c:yVal>
        </c:ser>
        <c:axId val="56722560"/>
        <c:axId val="56724096"/>
      </c:scatterChart>
      <c:valAx>
        <c:axId val="56714752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16672"/>
        <c:crosses val="autoZero"/>
        <c:crossBetween val="midCat"/>
      </c:valAx>
      <c:valAx>
        <c:axId val="567166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14752"/>
        <c:crosses val="autoZero"/>
        <c:crossBetween val="midCat"/>
      </c:valAx>
      <c:valAx>
        <c:axId val="56722560"/>
        <c:scaling>
          <c:orientation val="minMax"/>
        </c:scaling>
        <c:delete val="1"/>
        <c:axPos val="b"/>
        <c:numFmt formatCode="General" sourceLinked="1"/>
        <c:tickLblPos val="none"/>
        <c:crossAx val="56724096"/>
        <c:crosses val="autoZero"/>
        <c:crossBetween val="midCat"/>
      </c:valAx>
      <c:valAx>
        <c:axId val="5672409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2256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03890347039974"/>
          <c:y val="0.94184464687012215"/>
          <c:w val="0.70880011665208653"/>
          <c:h val="4.211397594908485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8"/>
          <c:y val="0.16639477977161488"/>
          <c:w val="0.79134295227524976"/>
          <c:h val="0.6557911908646058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1"/>
            <c:marker>
              <c:symbol val="diamond"/>
              <c:size val="8"/>
            </c:marker>
          </c:dPt>
          <c:dPt>
            <c:idx val="7"/>
            <c:marker>
              <c:symbol val="diamond"/>
              <c:size val="8"/>
            </c:marker>
          </c:dPt>
          <c:dPt>
            <c:idx val="35"/>
            <c:marker>
              <c:symbol val="diamond"/>
              <c:size val="8"/>
            </c:marker>
          </c:dPt>
          <c:dPt>
            <c:idx val="42"/>
            <c:marker>
              <c:symbol val="diamond"/>
              <c:size val="8"/>
            </c:marker>
          </c:dPt>
          <c:dLbls>
            <c:dLbl>
              <c:idx val="1"/>
              <c:layout>
                <c:manualLayout>
                  <c:x val="-1.1851851851851863E-2"/>
                  <c:y val="-3.2679738562091575E-2"/>
                </c:manualLayout>
              </c:layout>
              <c:showVal val="1"/>
            </c:dLbl>
            <c:dLbl>
              <c:idx val="7"/>
              <c:layout>
                <c:manualLayout>
                  <c:x val="-5.1851851851851864E-2"/>
                  <c:y val="3.7037037037037049E-2"/>
                </c:manualLayout>
              </c:layout>
              <c:showVal val="1"/>
            </c:dLbl>
            <c:dLbl>
              <c:idx val="42"/>
              <c:layout>
                <c:manualLayout>
                  <c:x val="-5.7777777777777893E-2"/>
                  <c:y val="-2.178649237472767E-2"/>
                </c:manualLayout>
              </c:layout>
              <c:showVal val="1"/>
            </c:dLbl>
            <c:delete val="1"/>
          </c:dLbls>
          <c:xVal>
            <c:numRef>
              <c:f>'Peak data'!$D$3:$D$1114</c:f>
              <c:numCache>
                <c:formatCode>General</c:formatCode>
                <c:ptCount val="1098"/>
                <c:pt idx="0">
                  <c:v>66</c:v>
                </c:pt>
                <c:pt idx="1">
                  <c:v>70</c:v>
                </c:pt>
                <c:pt idx="2">
                  <c:v>211</c:v>
                </c:pt>
                <c:pt idx="3">
                  <c:v>374</c:v>
                </c:pt>
                <c:pt idx="4">
                  <c:v>530</c:v>
                </c:pt>
                <c:pt idx="5">
                  <c:v>690</c:v>
                </c:pt>
                <c:pt idx="6">
                  <c:v>845</c:v>
                </c:pt>
                <c:pt idx="7">
                  <c:v>988</c:v>
                </c:pt>
                <c:pt idx="8">
                  <c:v>1131</c:v>
                </c:pt>
                <c:pt idx="9">
                  <c:v>1282</c:v>
                </c:pt>
                <c:pt idx="10">
                  <c:v>1432</c:v>
                </c:pt>
                <c:pt idx="11">
                  <c:v>1590</c:v>
                </c:pt>
                <c:pt idx="12">
                  <c:v>1752</c:v>
                </c:pt>
                <c:pt idx="13">
                  <c:v>1910</c:v>
                </c:pt>
                <c:pt idx="14">
                  <c:v>2073</c:v>
                </c:pt>
                <c:pt idx="15">
                  <c:v>2235</c:v>
                </c:pt>
                <c:pt idx="16">
                  <c:v>2398</c:v>
                </c:pt>
                <c:pt idx="17">
                  <c:v>2562</c:v>
                </c:pt>
                <c:pt idx="18">
                  <c:v>2726</c:v>
                </c:pt>
                <c:pt idx="19">
                  <c:v>2889</c:v>
                </c:pt>
                <c:pt idx="20">
                  <c:v>3054</c:v>
                </c:pt>
                <c:pt idx="21">
                  <c:v>3217</c:v>
                </c:pt>
                <c:pt idx="22">
                  <c:v>3381</c:v>
                </c:pt>
                <c:pt idx="23">
                  <c:v>3543</c:v>
                </c:pt>
                <c:pt idx="24">
                  <c:v>3707</c:v>
                </c:pt>
                <c:pt idx="25">
                  <c:v>3866</c:v>
                </c:pt>
                <c:pt idx="26">
                  <c:v>4030</c:v>
                </c:pt>
                <c:pt idx="27">
                  <c:v>4194</c:v>
                </c:pt>
                <c:pt idx="28">
                  <c:v>4353</c:v>
                </c:pt>
                <c:pt idx="29">
                  <c:v>4820</c:v>
                </c:pt>
                <c:pt idx="30">
                  <c:v>4977</c:v>
                </c:pt>
                <c:pt idx="31">
                  <c:v>5469</c:v>
                </c:pt>
                <c:pt idx="32">
                  <c:v>5953</c:v>
                </c:pt>
                <c:pt idx="33">
                  <c:v>6419</c:v>
                </c:pt>
                <c:pt idx="34">
                  <c:v>6906</c:v>
                </c:pt>
                <c:pt idx="35">
                  <c:v>7990</c:v>
                </c:pt>
              </c:numCache>
            </c:numRef>
          </c:xVal>
          <c:yVal>
            <c:numRef>
              <c:f>'Peak data'!$E$3:$E$1114</c:f>
              <c:numCache>
                <c:formatCode>General</c:formatCode>
                <c:ptCount val="1098"/>
                <c:pt idx="0">
                  <c:v>136.4</c:v>
                </c:pt>
                <c:pt idx="1">
                  <c:v>136.4</c:v>
                </c:pt>
                <c:pt idx="2">
                  <c:v>135.19999999999999</c:v>
                </c:pt>
                <c:pt idx="3">
                  <c:v>134</c:v>
                </c:pt>
                <c:pt idx="4">
                  <c:v>134</c:v>
                </c:pt>
                <c:pt idx="5">
                  <c:v>131.6</c:v>
                </c:pt>
                <c:pt idx="6">
                  <c:v>130.4</c:v>
                </c:pt>
                <c:pt idx="7">
                  <c:v>126.8</c:v>
                </c:pt>
                <c:pt idx="8">
                  <c:v>118.6</c:v>
                </c:pt>
                <c:pt idx="9">
                  <c:v>106.8</c:v>
                </c:pt>
                <c:pt idx="10">
                  <c:v>93.6</c:v>
                </c:pt>
                <c:pt idx="11">
                  <c:v>81.8</c:v>
                </c:pt>
                <c:pt idx="12">
                  <c:v>71.2</c:v>
                </c:pt>
                <c:pt idx="13">
                  <c:v>62.8</c:v>
                </c:pt>
                <c:pt idx="14">
                  <c:v>54.6</c:v>
                </c:pt>
                <c:pt idx="15">
                  <c:v>48.6</c:v>
                </c:pt>
                <c:pt idx="16">
                  <c:v>42.8</c:v>
                </c:pt>
                <c:pt idx="17">
                  <c:v>38</c:v>
                </c:pt>
                <c:pt idx="18">
                  <c:v>34.4</c:v>
                </c:pt>
                <c:pt idx="19">
                  <c:v>29.8</c:v>
                </c:pt>
                <c:pt idx="20">
                  <c:v>27.4</c:v>
                </c:pt>
                <c:pt idx="21">
                  <c:v>25</c:v>
                </c:pt>
                <c:pt idx="22">
                  <c:v>22.6</c:v>
                </c:pt>
                <c:pt idx="23">
                  <c:v>20.2</c:v>
                </c:pt>
                <c:pt idx="24">
                  <c:v>19</c:v>
                </c:pt>
                <c:pt idx="25">
                  <c:v>16.600000000000001</c:v>
                </c:pt>
                <c:pt idx="26">
                  <c:v>15.6</c:v>
                </c:pt>
                <c:pt idx="27">
                  <c:v>14.4</c:v>
                </c:pt>
                <c:pt idx="28">
                  <c:v>13.2</c:v>
                </c:pt>
                <c:pt idx="29">
                  <c:v>10.8</c:v>
                </c:pt>
                <c:pt idx="30">
                  <c:v>9.6</c:v>
                </c:pt>
                <c:pt idx="31">
                  <c:v>7.2</c:v>
                </c:pt>
                <c:pt idx="32">
                  <c:v>6</c:v>
                </c:pt>
                <c:pt idx="33">
                  <c:v>4.8</c:v>
                </c:pt>
                <c:pt idx="34">
                  <c:v>3.6</c:v>
                </c:pt>
                <c:pt idx="35">
                  <c:v>2.4</c:v>
                </c:pt>
              </c:numCache>
            </c:numRef>
          </c:yVal>
        </c:ser>
        <c:axId val="56902400"/>
        <c:axId val="56904320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9"/>
            <c:marker>
              <c:symbol val="circle"/>
              <c:size val="8"/>
            </c:marker>
          </c:dPt>
          <c:dPt>
            <c:idx val="35"/>
            <c:marker>
              <c:symbol val="circle"/>
              <c:size val="8"/>
            </c:marker>
          </c:dPt>
          <c:dPt>
            <c:idx val="42"/>
            <c:marker>
              <c:symbol val="circle"/>
              <c:size val="7"/>
            </c:marker>
          </c:dPt>
          <c:dLbls>
            <c:dLbl>
              <c:idx val="9"/>
              <c:layout>
                <c:manualLayout>
                  <c:x val="-2.0740740740740751E-2"/>
                  <c:y val="-3.2679738562091491E-2"/>
                </c:manualLayout>
              </c:layout>
              <c:showVal val="1"/>
            </c:dLbl>
            <c:dLbl>
              <c:idx val="35"/>
              <c:layout>
                <c:manualLayout>
                  <c:x val="-9.6296296296296185E-2"/>
                  <c:y val="-3.2679738562091505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KW Output =2.02</a:t>
                    </a:r>
                  </a:p>
                  <a:p>
                    <a:r>
                      <a:rPr lang="en-US" sz="900"/>
                      <a:t>Torque Nm= 2.4</a:t>
                    </a:r>
                  </a:p>
                </c:rich>
              </c:tx>
              <c:showVal val="1"/>
            </c:dLbl>
            <c:dLbl>
              <c:idx val="42"/>
              <c:layout>
                <c:manualLayout>
                  <c:x val="-6.6666666666666777E-2"/>
                  <c:y val="1.9607843137254902E-2"/>
                </c:manualLayout>
              </c:layout>
              <c:showVal val="1"/>
            </c:dLbl>
            <c:delete val="1"/>
          </c:dLbls>
          <c:xVal>
            <c:numRef>
              <c:f>'Peak data'!$D$3:$D$1114</c:f>
              <c:numCache>
                <c:formatCode>General</c:formatCode>
                <c:ptCount val="1098"/>
                <c:pt idx="0">
                  <c:v>66</c:v>
                </c:pt>
                <c:pt idx="1">
                  <c:v>70</c:v>
                </c:pt>
                <c:pt idx="2">
                  <c:v>211</c:v>
                </c:pt>
                <c:pt idx="3">
                  <c:v>374</c:v>
                </c:pt>
                <c:pt idx="4">
                  <c:v>530</c:v>
                </c:pt>
                <c:pt idx="5">
                  <c:v>690</c:v>
                </c:pt>
                <c:pt idx="6">
                  <c:v>845</c:v>
                </c:pt>
                <c:pt idx="7">
                  <c:v>988</c:v>
                </c:pt>
                <c:pt idx="8">
                  <c:v>1131</c:v>
                </c:pt>
                <c:pt idx="9">
                  <c:v>1282</c:v>
                </c:pt>
                <c:pt idx="10">
                  <c:v>1432</c:v>
                </c:pt>
                <c:pt idx="11">
                  <c:v>1590</c:v>
                </c:pt>
                <c:pt idx="12">
                  <c:v>1752</c:v>
                </c:pt>
                <c:pt idx="13">
                  <c:v>1910</c:v>
                </c:pt>
                <c:pt idx="14">
                  <c:v>2073</c:v>
                </c:pt>
                <c:pt idx="15">
                  <c:v>2235</c:v>
                </c:pt>
                <c:pt idx="16">
                  <c:v>2398</c:v>
                </c:pt>
                <c:pt idx="17">
                  <c:v>2562</c:v>
                </c:pt>
                <c:pt idx="18">
                  <c:v>2726</c:v>
                </c:pt>
                <c:pt idx="19">
                  <c:v>2889</c:v>
                </c:pt>
                <c:pt idx="20">
                  <c:v>3054</c:v>
                </c:pt>
                <c:pt idx="21">
                  <c:v>3217</c:v>
                </c:pt>
                <c:pt idx="22">
                  <c:v>3381</c:v>
                </c:pt>
                <c:pt idx="23">
                  <c:v>3543</c:v>
                </c:pt>
                <c:pt idx="24">
                  <c:v>3707</c:v>
                </c:pt>
                <c:pt idx="25">
                  <c:v>3866</c:v>
                </c:pt>
                <c:pt idx="26">
                  <c:v>4030</c:v>
                </c:pt>
                <c:pt idx="27">
                  <c:v>4194</c:v>
                </c:pt>
                <c:pt idx="28">
                  <c:v>4353</c:v>
                </c:pt>
                <c:pt idx="29">
                  <c:v>4820</c:v>
                </c:pt>
                <c:pt idx="30">
                  <c:v>4977</c:v>
                </c:pt>
                <c:pt idx="31">
                  <c:v>5469</c:v>
                </c:pt>
                <c:pt idx="32">
                  <c:v>5953</c:v>
                </c:pt>
                <c:pt idx="33">
                  <c:v>6419</c:v>
                </c:pt>
                <c:pt idx="34">
                  <c:v>6906</c:v>
                </c:pt>
                <c:pt idx="35">
                  <c:v>7990</c:v>
                </c:pt>
              </c:numCache>
            </c:numRef>
          </c:xVal>
          <c:yVal>
            <c:numRef>
              <c:f>'Peak data'!$F$3:$F$1114</c:f>
              <c:numCache>
                <c:formatCode>0.00</c:formatCode>
                <c:ptCount val="1098"/>
                <c:pt idx="0">
                  <c:v>0.9469233196591984</c:v>
                </c:pt>
                <c:pt idx="1">
                  <c:v>1.0043126117597561</c:v>
                </c:pt>
                <c:pt idx="2">
                  <c:v>3.0006521510465971</c:v>
                </c:pt>
                <c:pt idx="3">
                  <c:v>5.2714841695592725</c:v>
                </c:pt>
                <c:pt idx="4">
                  <c:v>7.4702850531187543</c:v>
                </c:pt>
                <c:pt idx="5">
                  <c:v>9.5512780056800253</c:v>
                </c:pt>
                <c:pt idx="6">
                  <c:v>11.590196697170507</c:v>
                </c:pt>
                <c:pt idx="7">
                  <c:v>13.177490270327127</c:v>
                </c:pt>
                <c:pt idx="8">
                  <c:v>14.109245818870306</c:v>
                </c:pt>
                <c:pt idx="9">
                  <c:v>14.401767118964974</c:v>
                </c:pt>
                <c:pt idx="10">
                  <c:v>14.098579993688858</c:v>
                </c:pt>
                <c:pt idx="11">
                  <c:v>13.680656358472705</c:v>
                </c:pt>
                <c:pt idx="12">
                  <c:v>13.12111076049227</c:v>
                </c:pt>
                <c:pt idx="13">
                  <c:v>12.61680866729778</c:v>
                </c:pt>
                <c:pt idx="14">
                  <c:v>11.905522246765541</c:v>
                </c:pt>
                <c:pt idx="15">
                  <c:v>11.425370779425686</c:v>
                </c:pt>
                <c:pt idx="16">
                  <c:v>10.795666351109707</c:v>
                </c:pt>
                <c:pt idx="17">
                  <c:v>10.240454402019564</c:v>
                </c:pt>
                <c:pt idx="18">
                  <c:v>9.8637214683917112</c:v>
                </c:pt>
                <c:pt idx="19">
                  <c:v>9.0556642473966544</c:v>
                </c:pt>
                <c:pt idx="20">
                  <c:v>8.8018933417481851</c:v>
                </c:pt>
                <c:pt idx="21">
                  <c:v>8.4595561165457038</c:v>
                </c:pt>
                <c:pt idx="22">
                  <c:v>8.0372988324392551</c:v>
                </c:pt>
                <c:pt idx="23">
                  <c:v>7.5279899021773424</c:v>
                </c:pt>
                <c:pt idx="24">
                  <c:v>7.4085410749973706</c:v>
                </c:pt>
                <c:pt idx="25">
                  <c:v>6.7503523719364686</c:v>
                </c:pt>
                <c:pt idx="26">
                  <c:v>6.6128116124960554</c:v>
                </c:pt>
                <c:pt idx="27">
                  <c:v>6.3525402335121486</c:v>
                </c:pt>
                <c:pt idx="28">
                  <c:v>6.0439255285579048</c:v>
                </c:pt>
                <c:pt idx="29">
                  <c:v>5.4755443357526037</c:v>
                </c:pt>
                <c:pt idx="30">
                  <c:v>5.0256863363837168</c:v>
                </c:pt>
                <c:pt idx="31">
                  <c:v>4.141874408330704</c:v>
                </c:pt>
                <c:pt idx="32">
                  <c:v>3.7570211423161881</c:v>
                </c:pt>
                <c:pt idx="33">
                  <c:v>3.2408961817608075</c:v>
                </c:pt>
                <c:pt idx="34">
                  <c:v>2.6150836225938785</c:v>
                </c:pt>
                <c:pt idx="35">
                  <c:v>2.0170400757336697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1"/>
            <c:marker>
              <c:symbol val="square"/>
              <c:size val="8"/>
            </c:marker>
          </c:dPt>
          <c:dPt>
            <c:idx val="7"/>
            <c:marker>
              <c:symbol val="square"/>
              <c:size val="7"/>
            </c:marker>
          </c:dPt>
          <c:dPt>
            <c:idx val="26"/>
            <c:marker>
              <c:symbol val="square"/>
              <c:size val="8"/>
            </c:marker>
          </c:dPt>
          <c:dPt>
            <c:idx val="35"/>
            <c:marker>
              <c:symbol val="square"/>
              <c:size val="8"/>
            </c:marker>
          </c:dPt>
          <c:dPt>
            <c:idx val="42"/>
            <c:marker>
              <c:symbol val="square"/>
              <c:size val="7"/>
            </c:marker>
          </c:dPt>
          <c:dLbls>
            <c:dLbl>
              <c:idx val="1"/>
              <c:layout>
                <c:manualLayout>
                  <c:x val="-4.4444444444444505E-3"/>
                  <c:y val="-1.30718954248365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45.6</a:t>
                    </a:r>
                  </a:p>
                </c:rich>
              </c:tx>
              <c:showVal val="1"/>
            </c:dLbl>
            <c:dLbl>
              <c:idx val="7"/>
              <c:layout>
                <c:manualLayout>
                  <c:x val="-4.4444444444444488E-3"/>
                  <c:y val="3.05010893246188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43.8</a:t>
                    </a:r>
                  </a:p>
                </c:rich>
              </c:tx>
              <c:showVal val="1"/>
            </c:dLbl>
            <c:dLbl>
              <c:idx val="26"/>
              <c:layout>
                <c:manualLayout>
                  <c:x val="-5.9259259259259274E-3"/>
                  <c:y val="-2.17864923747275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48.8</a:t>
                    </a:r>
                  </a:p>
                </c:rich>
              </c:tx>
              <c:showVal val="1"/>
            </c:dLbl>
            <c:dLbl>
              <c:idx val="35"/>
              <c:layout>
                <c:manualLayout>
                  <c:x val="-6.0740857392825788E-2"/>
                  <c:y val="-2.61439623968572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48.6</a:t>
                    </a:r>
                  </a:p>
                </c:rich>
              </c:tx>
              <c:showVal val="1"/>
            </c:dLbl>
            <c:dLbl>
              <c:idx val="42"/>
              <c:layout>
                <c:manualLayout>
                  <c:x val="-6.5185301837270296E-2"/>
                  <c:y val="-3.05012608718028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48.6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data'!$D$3:$D$38</c:f>
              <c:numCache>
                <c:formatCode>General</c:formatCode>
                <c:ptCount val="36"/>
                <c:pt idx="0">
                  <c:v>66</c:v>
                </c:pt>
                <c:pt idx="1">
                  <c:v>70</c:v>
                </c:pt>
                <c:pt idx="2">
                  <c:v>211</c:v>
                </c:pt>
                <c:pt idx="3">
                  <c:v>374</c:v>
                </c:pt>
                <c:pt idx="4">
                  <c:v>530</c:v>
                </c:pt>
                <c:pt idx="5">
                  <c:v>690</c:v>
                </c:pt>
                <c:pt idx="6">
                  <c:v>845</c:v>
                </c:pt>
                <c:pt idx="7">
                  <c:v>988</c:v>
                </c:pt>
                <c:pt idx="8">
                  <c:v>1131</c:v>
                </c:pt>
                <c:pt idx="9">
                  <c:v>1282</c:v>
                </c:pt>
                <c:pt idx="10">
                  <c:v>1432</c:v>
                </c:pt>
                <c:pt idx="11">
                  <c:v>1590</c:v>
                </c:pt>
                <c:pt idx="12">
                  <c:v>1752</c:v>
                </c:pt>
                <c:pt idx="13">
                  <c:v>1910</c:v>
                </c:pt>
                <c:pt idx="14">
                  <c:v>2073</c:v>
                </c:pt>
                <c:pt idx="15">
                  <c:v>2235</c:v>
                </c:pt>
                <c:pt idx="16">
                  <c:v>2398</c:v>
                </c:pt>
                <c:pt idx="17">
                  <c:v>2562</c:v>
                </c:pt>
                <c:pt idx="18">
                  <c:v>2726</c:v>
                </c:pt>
                <c:pt idx="19">
                  <c:v>2889</c:v>
                </c:pt>
                <c:pt idx="20">
                  <c:v>3054</c:v>
                </c:pt>
                <c:pt idx="21">
                  <c:v>3217</c:v>
                </c:pt>
                <c:pt idx="22">
                  <c:v>3381</c:v>
                </c:pt>
                <c:pt idx="23">
                  <c:v>3543</c:v>
                </c:pt>
                <c:pt idx="24">
                  <c:v>3707</c:v>
                </c:pt>
                <c:pt idx="25">
                  <c:v>3866</c:v>
                </c:pt>
                <c:pt idx="26">
                  <c:v>4030</c:v>
                </c:pt>
                <c:pt idx="27">
                  <c:v>4194</c:v>
                </c:pt>
                <c:pt idx="28">
                  <c:v>4353</c:v>
                </c:pt>
                <c:pt idx="29">
                  <c:v>4820</c:v>
                </c:pt>
                <c:pt idx="30">
                  <c:v>4977</c:v>
                </c:pt>
                <c:pt idx="31">
                  <c:v>5469</c:v>
                </c:pt>
                <c:pt idx="32">
                  <c:v>5953</c:v>
                </c:pt>
                <c:pt idx="33">
                  <c:v>6419</c:v>
                </c:pt>
                <c:pt idx="34">
                  <c:v>6906</c:v>
                </c:pt>
                <c:pt idx="35">
                  <c:v>7990</c:v>
                </c:pt>
              </c:numCache>
            </c:numRef>
          </c:xVal>
          <c:yVal>
            <c:numRef>
              <c:f>'Peak data'!$A$3:$A$38</c:f>
              <c:numCache>
                <c:formatCode>General</c:formatCode>
                <c:ptCount val="36"/>
                <c:pt idx="0">
                  <c:v>45.5625</c:v>
                </c:pt>
                <c:pt idx="1">
                  <c:v>45.640625</c:v>
                </c:pt>
                <c:pt idx="2">
                  <c:v>45.046875</c:v>
                </c:pt>
                <c:pt idx="3">
                  <c:v>44.09375</c:v>
                </c:pt>
                <c:pt idx="4">
                  <c:v>43.71875</c:v>
                </c:pt>
                <c:pt idx="5">
                  <c:v>43.34375</c:v>
                </c:pt>
                <c:pt idx="6">
                  <c:v>43.125</c:v>
                </c:pt>
                <c:pt idx="7">
                  <c:v>43.796875</c:v>
                </c:pt>
                <c:pt idx="8">
                  <c:v>45.046875</c:v>
                </c:pt>
                <c:pt idx="9">
                  <c:v>46.015625</c:v>
                </c:pt>
                <c:pt idx="10">
                  <c:v>46.15625</c:v>
                </c:pt>
                <c:pt idx="11">
                  <c:v>46.890625</c:v>
                </c:pt>
                <c:pt idx="12">
                  <c:v>47.046875</c:v>
                </c:pt>
                <c:pt idx="13">
                  <c:v>47.484375</c:v>
                </c:pt>
                <c:pt idx="14">
                  <c:v>47.640625</c:v>
                </c:pt>
                <c:pt idx="15">
                  <c:v>47.921875</c:v>
                </c:pt>
                <c:pt idx="16">
                  <c:v>48.15625</c:v>
                </c:pt>
                <c:pt idx="17">
                  <c:v>48.078125</c:v>
                </c:pt>
                <c:pt idx="18">
                  <c:v>48.375</c:v>
                </c:pt>
                <c:pt idx="19">
                  <c:v>48.453125</c:v>
                </c:pt>
                <c:pt idx="20">
                  <c:v>48.59375</c:v>
                </c:pt>
                <c:pt idx="21">
                  <c:v>48.671875</c:v>
                </c:pt>
                <c:pt idx="22">
                  <c:v>48.8125</c:v>
                </c:pt>
                <c:pt idx="23">
                  <c:v>48.671875</c:v>
                </c:pt>
                <c:pt idx="24">
                  <c:v>48.8125</c:v>
                </c:pt>
                <c:pt idx="25">
                  <c:v>48.96875</c:v>
                </c:pt>
                <c:pt idx="26">
                  <c:v>48.8125</c:v>
                </c:pt>
                <c:pt idx="27">
                  <c:v>48.96875</c:v>
                </c:pt>
                <c:pt idx="28">
                  <c:v>49.03125</c:v>
                </c:pt>
                <c:pt idx="29">
                  <c:v>48.96875</c:v>
                </c:pt>
                <c:pt idx="30">
                  <c:v>48.96875</c:v>
                </c:pt>
                <c:pt idx="31">
                  <c:v>48.8125</c:v>
                </c:pt>
                <c:pt idx="32">
                  <c:v>48.8125</c:v>
                </c:pt>
                <c:pt idx="33">
                  <c:v>48.375</c:v>
                </c:pt>
                <c:pt idx="34">
                  <c:v>48.15625</c:v>
                </c:pt>
                <c:pt idx="35">
                  <c:v>48.59375</c:v>
                </c:pt>
              </c:numCache>
            </c:numRef>
          </c:yVal>
        </c:ser>
        <c:axId val="56902400"/>
        <c:axId val="5690432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7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8"/>
            </c:marker>
          </c:dPt>
          <c:dPt>
            <c:idx val="42"/>
            <c:marker>
              <c:symbol val="triangle"/>
              <c:size val="8"/>
            </c:marker>
          </c:dPt>
          <c:dLbls>
            <c:dLbl>
              <c:idx val="7"/>
              <c:layout/>
              <c:showVal val="1"/>
            </c:dLbl>
            <c:dLbl>
              <c:idx val="35"/>
              <c:layout>
                <c:manualLayout>
                  <c:x val="-5.7777777777777886E-2"/>
                  <c:y val="-3.9215686274509803E-2"/>
                </c:manualLayout>
              </c:layout>
              <c:showVal val="1"/>
            </c:dLbl>
            <c:dLbl>
              <c:idx val="42"/>
              <c:layout>
                <c:manualLayout>
                  <c:x val="-6.2222338874307323E-2"/>
                  <c:y val="-2.178649237472767E-2"/>
                </c:manualLayout>
              </c:layout>
              <c:showVal val="1"/>
            </c:dLbl>
            <c:delete val="1"/>
          </c:dLbls>
          <c:xVal>
            <c:numRef>
              <c:f>'Peak data'!$D$3:$D$1114</c:f>
              <c:numCache>
                <c:formatCode>General</c:formatCode>
                <c:ptCount val="1098"/>
                <c:pt idx="0">
                  <c:v>66</c:v>
                </c:pt>
                <c:pt idx="1">
                  <c:v>70</c:v>
                </c:pt>
                <c:pt idx="2">
                  <c:v>211</c:v>
                </c:pt>
                <c:pt idx="3">
                  <c:v>374</c:v>
                </c:pt>
                <c:pt idx="4">
                  <c:v>530</c:v>
                </c:pt>
                <c:pt idx="5">
                  <c:v>690</c:v>
                </c:pt>
                <c:pt idx="6">
                  <c:v>845</c:v>
                </c:pt>
                <c:pt idx="7">
                  <c:v>988</c:v>
                </c:pt>
                <c:pt idx="8">
                  <c:v>1131</c:v>
                </c:pt>
                <c:pt idx="9">
                  <c:v>1282</c:v>
                </c:pt>
                <c:pt idx="10">
                  <c:v>1432</c:v>
                </c:pt>
                <c:pt idx="11">
                  <c:v>1590</c:v>
                </c:pt>
                <c:pt idx="12">
                  <c:v>1752</c:v>
                </c:pt>
                <c:pt idx="13">
                  <c:v>1910</c:v>
                </c:pt>
                <c:pt idx="14">
                  <c:v>2073</c:v>
                </c:pt>
                <c:pt idx="15">
                  <c:v>2235</c:v>
                </c:pt>
                <c:pt idx="16">
                  <c:v>2398</c:v>
                </c:pt>
                <c:pt idx="17">
                  <c:v>2562</c:v>
                </c:pt>
                <c:pt idx="18">
                  <c:v>2726</c:v>
                </c:pt>
                <c:pt idx="19">
                  <c:v>2889</c:v>
                </c:pt>
                <c:pt idx="20">
                  <c:v>3054</c:v>
                </c:pt>
                <c:pt idx="21">
                  <c:v>3217</c:v>
                </c:pt>
                <c:pt idx="22">
                  <c:v>3381</c:v>
                </c:pt>
                <c:pt idx="23">
                  <c:v>3543</c:v>
                </c:pt>
                <c:pt idx="24">
                  <c:v>3707</c:v>
                </c:pt>
                <c:pt idx="25">
                  <c:v>3866</c:v>
                </c:pt>
                <c:pt idx="26">
                  <c:v>4030</c:v>
                </c:pt>
                <c:pt idx="27">
                  <c:v>4194</c:v>
                </c:pt>
                <c:pt idx="28">
                  <c:v>4353</c:v>
                </c:pt>
                <c:pt idx="29">
                  <c:v>4820</c:v>
                </c:pt>
                <c:pt idx="30">
                  <c:v>4977</c:v>
                </c:pt>
                <c:pt idx="31">
                  <c:v>5469</c:v>
                </c:pt>
                <c:pt idx="32">
                  <c:v>5953</c:v>
                </c:pt>
                <c:pt idx="33">
                  <c:v>6419</c:v>
                </c:pt>
                <c:pt idx="34">
                  <c:v>6906</c:v>
                </c:pt>
                <c:pt idx="35">
                  <c:v>7990</c:v>
                </c:pt>
              </c:numCache>
            </c:numRef>
          </c:xVal>
          <c:yVal>
            <c:numRef>
              <c:f>'Peak data'!$B$3:$B$233</c:f>
              <c:numCache>
                <c:formatCode>General</c:formatCode>
                <c:ptCount val="217"/>
                <c:pt idx="0">
                  <c:v>347.8</c:v>
                </c:pt>
                <c:pt idx="1">
                  <c:v>346.4</c:v>
                </c:pt>
                <c:pt idx="2">
                  <c:v>354.9</c:v>
                </c:pt>
                <c:pt idx="3">
                  <c:v>420.7</c:v>
                </c:pt>
                <c:pt idx="4">
                  <c:v>480.3</c:v>
                </c:pt>
                <c:pt idx="5">
                  <c:v>543.20000000000005</c:v>
                </c:pt>
                <c:pt idx="6">
                  <c:v>590.79999999999995</c:v>
                </c:pt>
                <c:pt idx="7">
                  <c:v>599.20000000000005</c:v>
                </c:pt>
                <c:pt idx="8">
                  <c:v>537.9</c:v>
                </c:pt>
                <c:pt idx="9">
                  <c:v>474.8</c:v>
                </c:pt>
                <c:pt idx="10">
                  <c:v>424.4</c:v>
                </c:pt>
                <c:pt idx="11">
                  <c:v>387.7</c:v>
                </c:pt>
                <c:pt idx="12">
                  <c:v>357.9</c:v>
                </c:pt>
                <c:pt idx="13">
                  <c:v>333.6</c:v>
                </c:pt>
                <c:pt idx="14">
                  <c:v>311.7</c:v>
                </c:pt>
                <c:pt idx="15">
                  <c:v>292.60000000000002</c:v>
                </c:pt>
                <c:pt idx="16">
                  <c:v>274</c:v>
                </c:pt>
                <c:pt idx="17">
                  <c:v>258.7</c:v>
                </c:pt>
                <c:pt idx="18">
                  <c:v>243.6</c:v>
                </c:pt>
                <c:pt idx="19">
                  <c:v>231.7</c:v>
                </c:pt>
                <c:pt idx="20">
                  <c:v>218.8</c:v>
                </c:pt>
                <c:pt idx="21">
                  <c:v>208.1</c:v>
                </c:pt>
                <c:pt idx="22">
                  <c:v>198</c:v>
                </c:pt>
                <c:pt idx="23">
                  <c:v>188.3</c:v>
                </c:pt>
                <c:pt idx="24">
                  <c:v>180.5</c:v>
                </c:pt>
                <c:pt idx="25">
                  <c:v>172.6</c:v>
                </c:pt>
                <c:pt idx="26">
                  <c:v>166.9</c:v>
                </c:pt>
                <c:pt idx="27">
                  <c:v>159.80000000000001</c:v>
                </c:pt>
                <c:pt idx="28">
                  <c:v>153.9</c:v>
                </c:pt>
                <c:pt idx="29">
                  <c:v>138.30000000000001</c:v>
                </c:pt>
                <c:pt idx="30">
                  <c:v>133.80000000000001</c:v>
                </c:pt>
                <c:pt idx="31">
                  <c:v>119.7</c:v>
                </c:pt>
                <c:pt idx="32">
                  <c:v>108.1</c:v>
                </c:pt>
                <c:pt idx="33">
                  <c:v>99.9</c:v>
                </c:pt>
                <c:pt idx="34">
                  <c:v>93.3</c:v>
                </c:pt>
                <c:pt idx="35">
                  <c:v>75.099999999999994</c:v>
                </c:pt>
              </c:numCache>
            </c:numRef>
          </c:yVal>
        </c:ser>
        <c:axId val="56910592"/>
        <c:axId val="56912128"/>
      </c:scatterChart>
      <c:valAx>
        <c:axId val="56902400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25"/>
              <c:y val="0.87438817696808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04320"/>
        <c:crosses val="autoZero"/>
        <c:crossBetween val="midCat"/>
      </c:valAx>
      <c:valAx>
        <c:axId val="569043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3.3147856517935252E-3"/>
              <c:y val="0.1477252843394577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02400"/>
        <c:crosses val="autoZero"/>
        <c:crossBetween val="midCat"/>
      </c:valAx>
      <c:valAx>
        <c:axId val="56910592"/>
        <c:scaling>
          <c:orientation val="minMax"/>
        </c:scaling>
        <c:delete val="1"/>
        <c:axPos val="b"/>
        <c:numFmt formatCode="General" sourceLinked="1"/>
        <c:tickLblPos val="none"/>
        <c:crossAx val="56912128"/>
        <c:crosses val="autoZero"/>
        <c:crossBetween val="midCat"/>
      </c:valAx>
      <c:valAx>
        <c:axId val="5691212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1059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07594050743681"/>
          <c:y val="0.94838059458253998"/>
          <c:w val="0.66832009332166864"/>
          <c:h val="4.211397594908485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2"/>
          <c:y val="0.16639477977161488"/>
          <c:w val="0.79134295227524976"/>
          <c:h val="0.655791190864606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75</c:v>
                </c:pt>
                <c:pt idx="1">
                  <c:v>81</c:v>
                </c:pt>
                <c:pt idx="2">
                  <c:v>82</c:v>
                </c:pt>
                <c:pt idx="3">
                  <c:v>81</c:v>
                </c:pt>
                <c:pt idx="4">
                  <c:v>84</c:v>
                </c:pt>
                <c:pt idx="5">
                  <c:v>83</c:v>
                </c:pt>
                <c:pt idx="6">
                  <c:v>80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12.7</c:v>
                </c:pt>
                <c:pt idx="1">
                  <c:v>26.3</c:v>
                </c:pt>
                <c:pt idx="2">
                  <c:v>40.6</c:v>
                </c:pt>
                <c:pt idx="3">
                  <c:v>46</c:v>
                </c:pt>
                <c:pt idx="4">
                  <c:v>48</c:v>
                </c:pt>
                <c:pt idx="5">
                  <c:v>62</c:v>
                </c:pt>
                <c:pt idx="6">
                  <c:v>75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68</c:v>
                </c:pt>
                <c:pt idx="1">
                  <c:v>82</c:v>
                </c:pt>
                <c:pt idx="2">
                  <c:v>101</c:v>
                </c:pt>
                <c:pt idx="3">
                  <c:v>123</c:v>
                </c:pt>
                <c:pt idx="4">
                  <c:v>119</c:v>
                </c:pt>
                <c:pt idx="5">
                  <c:v>108</c:v>
                </c:pt>
                <c:pt idx="6">
                  <c:v>115</c:v>
                </c:pt>
              </c:numCache>
            </c:numRef>
          </c:yVal>
        </c:ser>
        <c:axId val="57195520"/>
        <c:axId val="5720179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7.08</c:v>
                </c:pt>
                <c:pt idx="1">
                  <c:v>7.9650000000000007</c:v>
                </c:pt>
                <c:pt idx="2">
                  <c:v>7.9650000000000007</c:v>
                </c:pt>
                <c:pt idx="3">
                  <c:v>6.7850000000000001</c:v>
                </c:pt>
                <c:pt idx="4">
                  <c:v>6.1950000000000003</c:v>
                </c:pt>
                <c:pt idx="5">
                  <c:v>4.4250000000000007</c:v>
                </c:pt>
                <c:pt idx="6">
                  <c:v>4.4250000000000007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1.3480578827113481</c:v>
                </c:pt>
                <c:pt idx="1">
                  <c:v>3.0331302361005337</c:v>
                </c:pt>
                <c:pt idx="2">
                  <c:v>4.5496953541508001</c:v>
                </c:pt>
                <c:pt idx="3">
                  <c:v>5.1675552170601673</c:v>
                </c:pt>
                <c:pt idx="4">
                  <c:v>5.8977532368621475</c:v>
                </c:pt>
                <c:pt idx="5">
                  <c:v>5.0552170601675561</c:v>
                </c:pt>
                <c:pt idx="6">
                  <c:v>5.8977532368621484</c:v>
                </c:pt>
              </c:numCache>
            </c:numRef>
          </c:yVal>
        </c:ser>
        <c:axId val="57205120"/>
        <c:axId val="57203328"/>
      </c:scatterChart>
      <c:valAx>
        <c:axId val="5719552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2"/>
              <c:y val="0.8743881769680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01792"/>
        <c:crosses val="autoZero"/>
        <c:crossBetween val="midCat"/>
      </c:valAx>
      <c:valAx>
        <c:axId val="5720179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95520"/>
        <c:crosses val="autoZero"/>
        <c:crossBetween val="midCat"/>
      </c:valAx>
      <c:valAx>
        <c:axId val="57203328"/>
        <c:scaling>
          <c:orientation val="minMax"/>
        </c:scaling>
        <c:axPos val="r"/>
        <c:numFmt formatCode="0.0" sourceLinked="0"/>
        <c:tickLblPos val="nextTo"/>
        <c:crossAx val="57205120"/>
        <c:crosses val="max"/>
        <c:crossBetween val="midCat"/>
      </c:valAx>
      <c:valAx>
        <c:axId val="57205120"/>
        <c:scaling>
          <c:orientation val="minMax"/>
        </c:scaling>
        <c:delete val="1"/>
        <c:axPos val="b"/>
        <c:numFmt formatCode="General" sourceLinked="1"/>
        <c:tickLblPos val="none"/>
        <c:crossAx val="5720332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75</c:v>
                </c:pt>
                <c:pt idx="1">
                  <c:v>81</c:v>
                </c:pt>
                <c:pt idx="2">
                  <c:v>82</c:v>
                </c:pt>
                <c:pt idx="3">
                  <c:v>81</c:v>
                </c:pt>
                <c:pt idx="4">
                  <c:v>84</c:v>
                </c:pt>
                <c:pt idx="5">
                  <c:v>83</c:v>
                </c:pt>
                <c:pt idx="6">
                  <c:v>80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12.7</c:v>
                </c:pt>
                <c:pt idx="1">
                  <c:v>26.3</c:v>
                </c:pt>
                <c:pt idx="2">
                  <c:v>40.6</c:v>
                </c:pt>
                <c:pt idx="3">
                  <c:v>46</c:v>
                </c:pt>
                <c:pt idx="4">
                  <c:v>48</c:v>
                </c:pt>
                <c:pt idx="5">
                  <c:v>62</c:v>
                </c:pt>
                <c:pt idx="6">
                  <c:v>75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68</c:v>
                </c:pt>
                <c:pt idx="1">
                  <c:v>82</c:v>
                </c:pt>
                <c:pt idx="2">
                  <c:v>101</c:v>
                </c:pt>
                <c:pt idx="3">
                  <c:v>123</c:v>
                </c:pt>
                <c:pt idx="4">
                  <c:v>119</c:v>
                </c:pt>
                <c:pt idx="5">
                  <c:v>108</c:v>
                </c:pt>
                <c:pt idx="6">
                  <c:v>115</c:v>
                </c:pt>
              </c:numCache>
            </c:numRef>
          </c:yVal>
        </c:ser>
        <c:axId val="57345152"/>
        <c:axId val="5734707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9.6</c:v>
                </c:pt>
                <c:pt idx="1">
                  <c:v>10.8</c:v>
                </c:pt>
                <c:pt idx="2">
                  <c:v>10.8</c:v>
                </c:pt>
                <c:pt idx="3">
                  <c:v>9.1999999999999993</c:v>
                </c:pt>
                <c:pt idx="4">
                  <c:v>8.4</c:v>
                </c:pt>
                <c:pt idx="5">
                  <c:v>6</c:v>
                </c:pt>
                <c:pt idx="6">
                  <c:v>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1.0097822656989586</c:v>
                </c:pt>
                <c:pt idx="1">
                  <c:v>2.2720100978226569</c:v>
                </c:pt>
                <c:pt idx="2">
                  <c:v>3.4080151467339856</c:v>
                </c:pt>
                <c:pt idx="3">
                  <c:v>3.870832018512675</c:v>
                </c:pt>
                <c:pt idx="4">
                  <c:v>4.417797412432944</c:v>
                </c:pt>
                <c:pt idx="5">
                  <c:v>3.7866834963710949</c:v>
                </c:pt>
                <c:pt idx="6">
                  <c:v>4.417797412432944</c:v>
                </c:pt>
              </c:numCache>
            </c:numRef>
          </c:yVal>
        </c:ser>
        <c:axId val="57362688"/>
        <c:axId val="57361152"/>
      </c:scatterChart>
      <c:valAx>
        <c:axId val="5734515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47072"/>
        <c:crosses val="autoZero"/>
        <c:crossBetween val="midCat"/>
      </c:valAx>
      <c:valAx>
        <c:axId val="5734707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45152"/>
        <c:crosses val="autoZero"/>
        <c:crossBetween val="midCat"/>
      </c:valAx>
      <c:valAx>
        <c:axId val="57361152"/>
        <c:scaling>
          <c:orientation val="minMax"/>
        </c:scaling>
        <c:axPos val="r"/>
        <c:numFmt formatCode="0.0" sourceLinked="0"/>
        <c:tickLblPos val="nextTo"/>
        <c:crossAx val="57362688"/>
        <c:crosses val="max"/>
        <c:crossBetween val="midCat"/>
      </c:valAx>
      <c:valAx>
        <c:axId val="57362688"/>
        <c:scaling>
          <c:orientation val="minMax"/>
        </c:scaling>
        <c:delete val="1"/>
        <c:axPos val="b"/>
        <c:numFmt formatCode="General" sourceLinked="1"/>
        <c:tickLblPos val="none"/>
        <c:crossAx val="5736115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75</c:v>
                </c:pt>
                <c:pt idx="1">
                  <c:v>80</c:v>
                </c:pt>
                <c:pt idx="2">
                  <c:v>81</c:v>
                </c:pt>
                <c:pt idx="3">
                  <c:v>86</c:v>
                </c:pt>
                <c:pt idx="4">
                  <c:v>85</c:v>
                </c:pt>
                <c:pt idx="5">
                  <c:v>88</c:v>
                </c:pt>
                <c:pt idx="6">
                  <c:v>94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83</c:v>
                </c:pt>
                <c:pt idx="1">
                  <c:v>83</c:v>
                </c:pt>
                <c:pt idx="2">
                  <c:v>83</c:v>
                </c:pt>
                <c:pt idx="3">
                  <c:v>83</c:v>
                </c:pt>
                <c:pt idx="4">
                  <c:v>83</c:v>
                </c:pt>
                <c:pt idx="5">
                  <c:v>83</c:v>
                </c:pt>
                <c:pt idx="6">
                  <c:v>83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9.8000000000000007</c:v>
                </c:pt>
                <c:pt idx="1">
                  <c:v>12.8</c:v>
                </c:pt>
                <c:pt idx="2">
                  <c:v>28.4</c:v>
                </c:pt>
                <c:pt idx="3">
                  <c:v>30</c:v>
                </c:pt>
                <c:pt idx="4">
                  <c:v>47</c:v>
                </c:pt>
                <c:pt idx="5">
                  <c:v>55</c:v>
                </c:pt>
                <c:pt idx="6">
                  <c:v>86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68.8</c:v>
                </c:pt>
                <c:pt idx="1">
                  <c:v>60</c:v>
                </c:pt>
                <c:pt idx="2">
                  <c:v>76</c:v>
                </c:pt>
                <c:pt idx="3">
                  <c:v>60</c:v>
                </c:pt>
                <c:pt idx="4">
                  <c:v>64</c:v>
                </c:pt>
                <c:pt idx="5">
                  <c:v>68</c:v>
                </c:pt>
                <c:pt idx="6">
                  <c:v>72</c:v>
                </c:pt>
              </c:numCache>
            </c:numRef>
          </c:yVal>
        </c:ser>
        <c:axId val="57383936"/>
        <c:axId val="5739430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4.4250000000000007</c:v>
                </c:pt>
                <c:pt idx="1">
                  <c:v>4.4250000000000007</c:v>
                </c:pt>
                <c:pt idx="2">
                  <c:v>5.3100000000000005</c:v>
                </c:pt>
                <c:pt idx="3">
                  <c:v>5.3100000000000005</c:v>
                </c:pt>
                <c:pt idx="4">
                  <c:v>5.3100000000000005</c:v>
                </c:pt>
                <c:pt idx="5">
                  <c:v>5.3100000000000005</c:v>
                </c:pt>
                <c:pt idx="6">
                  <c:v>6.1950000000000003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0.84253617669459269</c:v>
                </c:pt>
                <c:pt idx="1">
                  <c:v>1.6850723533891854</c:v>
                </c:pt>
                <c:pt idx="2">
                  <c:v>3.0331302361005337</c:v>
                </c:pt>
                <c:pt idx="3">
                  <c:v>4.0441736481340449</c:v>
                </c:pt>
                <c:pt idx="4">
                  <c:v>5.0552170601675561</c:v>
                </c:pt>
                <c:pt idx="5">
                  <c:v>6.0662604722010673</c:v>
                </c:pt>
                <c:pt idx="6">
                  <c:v>8.2568545316070061</c:v>
                </c:pt>
              </c:numCache>
            </c:numRef>
          </c:yVal>
        </c:ser>
        <c:axId val="57397632"/>
        <c:axId val="57395840"/>
      </c:scatterChart>
      <c:valAx>
        <c:axId val="5738393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94304"/>
        <c:crosses val="autoZero"/>
        <c:crossBetween val="midCat"/>
      </c:valAx>
      <c:valAx>
        <c:axId val="5739430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83936"/>
        <c:crosses val="autoZero"/>
        <c:crossBetween val="midCat"/>
      </c:valAx>
      <c:valAx>
        <c:axId val="57395840"/>
        <c:scaling>
          <c:orientation val="minMax"/>
        </c:scaling>
        <c:axPos val="r"/>
        <c:numFmt formatCode="0.0" sourceLinked="0"/>
        <c:tickLblPos val="nextTo"/>
        <c:crossAx val="57397632"/>
        <c:crosses val="max"/>
        <c:crossBetween val="midCat"/>
      </c:valAx>
      <c:valAx>
        <c:axId val="57397632"/>
        <c:scaling>
          <c:orientation val="minMax"/>
        </c:scaling>
        <c:delete val="1"/>
        <c:axPos val="b"/>
        <c:numFmt formatCode="General" sourceLinked="1"/>
        <c:tickLblPos val="none"/>
        <c:crossAx val="5739584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5"/>
          <c:y val="0.16639477977161488"/>
          <c:w val="0.79134295227524976"/>
          <c:h val="0.655791190864606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75</c:v>
                </c:pt>
                <c:pt idx="1">
                  <c:v>80</c:v>
                </c:pt>
                <c:pt idx="2">
                  <c:v>81</c:v>
                </c:pt>
                <c:pt idx="3">
                  <c:v>86</c:v>
                </c:pt>
                <c:pt idx="4">
                  <c:v>85</c:v>
                </c:pt>
                <c:pt idx="5">
                  <c:v>88</c:v>
                </c:pt>
                <c:pt idx="6">
                  <c:v>94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83</c:v>
                </c:pt>
                <c:pt idx="1">
                  <c:v>83</c:v>
                </c:pt>
                <c:pt idx="2">
                  <c:v>83</c:v>
                </c:pt>
                <c:pt idx="3">
                  <c:v>83</c:v>
                </c:pt>
                <c:pt idx="4">
                  <c:v>83</c:v>
                </c:pt>
                <c:pt idx="5">
                  <c:v>83</c:v>
                </c:pt>
                <c:pt idx="6">
                  <c:v>83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9.8000000000000007</c:v>
                </c:pt>
                <c:pt idx="1">
                  <c:v>12.8</c:v>
                </c:pt>
                <c:pt idx="2">
                  <c:v>28.4</c:v>
                </c:pt>
                <c:pt idx="3">
                  <c:v>30</c:v>
                </c:pt>
                <c:pt idx="4">
                  <c:v>47</c:v>
                </c:pt>
                <c:pt idx="5">
                  <c:v>55</c:v>
                </c:pt>
                <c:pt idx="6">
                  <c:v>86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68.8</c:v>
                </c:pt>
                <c:pt idx="1">
                  <c:v>60</c:v>
                </c:pt>
                <c:pt idx="2">
                  <c:v>76</c:v>
                </c:pt>
                <c:pt idx="3">
                  <c:v>60</c:v>
                </c:pt>
                <c:pt idx="4">
                  <c:v>64</c:v>
                </c:pt>
                <c:pt idx="5">
                  <c:v>68</c:v>
                </c:pt>
                <c:pt idx="6">
                  <c:v>72</c:v>
                </c:pt>
              </c:numCache>
            </c:numRef>
          </c:yVal>
        </c:ser>
        <c:axId val="58819712"/>
        <c:axId val="5882163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7.2</c:v>
                </c:pt>
                <c:pt idx="3">
                  <c:v>7.2</c:v>
                </c:pt>
                <c:pt idx="4">
                  <c:v>7.2</c:v>
                </c:pt>
                <c:pt idx="5">
                  <c:v>7.2</c:v>
                </c:pt>
                <c:pt idx="6">
                  <c:v>8.4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0.63111391606184919</c:v>
                </c:pt>
                <c:pt idx="1">
                  <c:v>1.2622278321236984</c:v>
                </c:pt>
                <c:pt idx="2">
                  <c:v>2.2720100978226569</c:v>
                </c:pt>
                <c:pt idx="3">
                  <c:v>3.0293467970968759</c:v>
                </c:pt>
                <c:pt idx="4">
                  <c:v>3.7866834963710949</c:v>
                </c:pt>
                <c:pt idx="5">
                  <c:v>4.5440201956453139</c:v>
                </c:pt>
                <c:pt idx="6">
                  <c:v>6.1849163774061218</c:v>
                </c:pt>
              </c:numCache>
            </c:numRef>
          </c:yVal>
        </c:ser>
        <c:axId val="58837248"/>
        <c:axId val="58835712"/>
      </c:scatterChart>
      <c:valAx>
        <c:axId val="5881971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53"/>
              <c:y val="0.874388176968080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21632"/>
        <c:crosses val="autoZero"/>
        <c:crossBetween val="midCat"/>
      </c:valAx>
      <c:valAx>
        <c:axId val="5882163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19712"/>
        <c:crosses val="autoZero"/>
        <c:crossBetween val="midCat"/>
      </c:valAx>
      <c:valAx>
        <c:axId val="58835712"/>
        <c:scaling>
          <c:orientation val="minMax"/>
        </c:scaling>
        <c:axPos val="r"/>
        <c:numFmt formatCode="0.0" sourceLinked="0"/>
        <c:tickLblPos val="nextTo"/>
        <c:crossAx val="58837248"/>
        <c:crosses val="max"/>
        <c:crossBetween val="midCat"/>
      </c:valAx>
      <c:valAx>
        <c:axId val="58837248"/>
        <c:scaling>
          <c:orientation val="minMax"/>
        </c:scaling>
        <c:delete val="1"/>
        <c:axPos val="b"/>
        <c:numFmt formatCode="General" sourceLinked="1"/>
        <c:tickLblPos val="none"/>
        <c:crossAx val="5883571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5"/>
          <c:y val="0.16639477977161488"/>
          <c:w val="0.79134295227524976"/>
          <c:h val="0.655791190864606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NF'!$F$3:$F$7</c:f>
              <c:numCache>
                <c:formatCode>General</c:formatCode>
                <c:ptCount val="5"/>
                <c:pt idx="0">
                  <c:v>75</c:v>
                </c:pt>
                <c:pt idx="1">
                  <c:v>78</c:v>
                </c:pt>
                <c:pt idx="2">
                  <c:v>72</c:v>
                </c:pt>
                <c:pt idx="3">
                  <c:v>76</c:v>
                </c:pt>
                <c:pt idx="4">
                  <c:v>76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NF'!$G$3:$G$7</c:f>
              <c:numCache>
                <c:formatCode>General</c:formatCode>
                <c:ptCount val="5"/>
                <c:pt idx="0">
                  <c:v>86</c:v>
                </c:pt>
                <c:pt idx="1">
                  <c:v>87</c:v>
                </c:pt>
                <c:pt idx="2">
                  <c:v>90</c:v>
                </c:pt>
                <c:pt idx="3">
                  <c:v>91</c:v>
                </c:pt>
                <c:pt idx="4">
                  <c:v>91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NF'!$H$3:$H$7</c:f>
              <c:numCache>
                <c:formatCode>General</c:formatCode>
                <c:ptCount val="5"/>
                <c:pt idx="0">
                  <c:v>8.4</c:v>
                </c:pt>
                <c:pt idx="1">
                  <c:v>10.6</c:v>
                </c:pt>
                <c:pt idx="2">
                  <c:v>14</c:v>
                </c:pt>
                <c:pt idx="3">
                  <c:v>13.2</c:v>
                </c:pt>
                <c:pt idx="4">
                  <c:v>44.6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NF'!$I$3:$I$7</c:f>
              <c:numCache>
                <c:formatCode>General</c:formatCode>
                <c:ptCount val="5"/>
                <c:pt idx="0">
                  <c:v>58</c:v>
                </c:pt>
                <c:pt idx="1">
                  <c:v>52</c:v>
                </c:pt>
                <c:pt idx="2">
                  <c:v>42</c:v>
                </c:pt>
                <c:pt idx="3">
                  <c:v>32</c:v>
                </c:pt>
                <c:pt idx="4">
                  <c:v>36</c:v>
                </c:pt>
              </c:numCache>
            </c:numRef>
          </c:yVal>
        </c:ser>
        <c:axId val="58854400"/>
        <c:axId val="5886476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NF'!$D$3:$D$7</c:f>
              <c:numCache>
                <c:formatCode>0.00</c:formatCode>
                <c:ptCount val="5"/>
                <c:pt idx="0">
                  <c:v>4.13</c:v>
                </c:pt>
                <c:pt idx="1">
                  <c:v>4.13</c:v>
                </c:pt>
                <c:pt idx="2">
                  <c:v>1.77</c:v>
                </c:pt>
                <c:pt idx="3">
                  <c:v>1.77</c:v>
                </c:pt>
                <c:pt idx="4">
                  <c:v>1.77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NF'!$E$3:$E$7</c:f>
              <c:numCache>
                <c:formatCode>0.00</c:formatCode>
                <c:ptCount val="5"/>
                <c:pt idx="0">
                  <c:v>0.78636709824828632</c:v>
                </c:pt>
                <c:pt idx="1">
                  <c:v>1.5727341964965726</c:v>
                </c:pt>
                <c:pt idx="2">
                  <c:v>1.011043412033511</c:v>
                </c:pt>
                <c:pt idx="3">
                  <c:v>1.3480578827113481</c:v>
                </c:pt>
                <c:pt idx="4">
                  <c:v>1.6850723533891852</c:v>
                </c:pt>
              </c:numCache>
            </c:numRef>
          </c:yVal>
        </c:ser>
        <c:axId val="58868096"/>
        <c:axId val="58866304"/>
      </c:scatterChart>
      <c:valAx>
        <c:axId val="58854400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53"/>
              <c:y val="0.874388176968080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64768"/>
        <c:crosses val="autoZero"/>
        <c:crossBetween val="midCat"/>
      </c:valAx>
      <c:valAx>
        <c:axId val="5886476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54400"/>
        <c:crosses val="autoZero"/>
        <c:crossBetween val="midCat"/>
      </c:valAx>
      <c:valAx>
        <c:axId val="58866304"/>
        <c:scaling>
          <c:orientation val="minMax"/>
        </c:scaling>
        <c:axPos val="r"/>
        <c:numFmt formatCode="0.0" sourceLinked="0"/>
        <c:tickLblPos val="nextTo"/>
        <c:crossAx val="58868096"/>
        <c:crosses val="max"/>
        <c:crossBetween val="midCat"/>
      </c:valAx>
      <c:valAx>
        <c:axId val="58868096"/>
        <c:scaling>
          <c:orientation val="minMax"/>
        </c:scaling>
        <c:delete val="1"/>
        <c:axPos val="b"/>
        <c:numFmt formatCode="General" sourceLinked="1"/>
        <c:tickLblPos val="none"/>
        <c:crossAx val="5886630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7"/>
          <c:y val="0.16639477977161488"/>
          <c:w val="0.79134295227524976"/>
          <c:h val="0.655791190864606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NF'!$F$3:$F$7</c:f>
              <c:numCache>
                <c:formatCode>General</c:formatCode>
                <c:ptCount val="5"/>
                <c:pt idx="0">
                  <c:v>75</c:v>
                </c:pt>
                <c:pt idx="1">
                  <c:v>78</c:v>
                </c:pt>
                <c:pt idx="2">
                  <c:v>72</c:v>
                </c:pt>
                <c:pt idx="3">
                  <c:v>76</c:v>
                </c:pt>
                <c:pt idx="4">
                  <c:v>76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NF'!$G$3:$G$7</c:f>
              <c:numCache>
                <c:formatCode>General</c:formatCode>
                <c:ptCount val="5"/>
                <c:pt idx="0">
                  <c:v>86</c:v>
                </c:pt>
                <c:pt idx="1">
                  <c:v>87</c:v>
                </c:pt>
                <c:pt idx="2">
                  <c:v>90</c:v>
                </c:pt>
                <c:pt idx="3">
                  <c:v>91</c:v>
                </c:pt>
                <c:pt idx="4">
                  <c:v>91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NF'!$H$3:$H$7</c:f>
              <c:numCache>
                <c:formatCode>General</c:formatCode>
                <c:ptCount val="5"/>
                <c:pt idx="0">
                  <c:v>8.4</c:v>
                </c:pt>
                <c:pt idx="1">
                  <c:v>10.6</c:v>
                </c:pt>
                <c:pt idx="2">
                  <c:v>14</c:v>
                </c:pt>
                <c:pt idx="3">
                  <c:v>13.2</c:v>
                </c:pt>
                <c:pt idx="4">
                  <c:v>44.6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NF'!$I$3:$I$7</c:f>
              <c:numCache>
                <c:formatCode>General</c:formatCode>
                <c:ptCount val="5"/>
                <c:pt idx="0">
                  <c:v>58</c:v>
                </c:pt>
                <c:pt idx="1">
                  <c:v>52</c:v>
                </c:pt>
                <c:pt idx="2">
                  <c:v>42</c:v>
                </c:pt>
                <c:pt idx="3">
                  <c:v>32</c:v>
                </c:pt>
                <c:pt idx="4">
                  <c:v>36</c:v>
                </c:pt>
              </c:numCache>
            </c:numRef>
          </c:yVal>
        </c:ser>
        <c:axId val="59659392"/>
        <c:axId val="5966131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NF'!$B$3:$B$7</c:f>
              <c:numCache>
                <c:formatCode>General</c:formatCode>
                <c:ptCount val="5"/>
                <c:pt idx="0">
                  <c:v>5.6</c:v>
                </c:pt>
                <c:pt idx="1">
                  <c:v>5.6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NF'!$A$3:$A$7</c:f>
              <c:numCache>
                <c:formatCode>General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'Continuous data TE NF'!$C$3:$C$7</c:f>
              <c:numCache>
                <c:formatCode>0.00</c:formatCode>
                <c:ptCount val="5"/>
                <c:pt idx="0">
                  <c:v>0.58903965499105926</c:v>
                </c:pt>
                <c:pt idx="1">
                  <c:v>1.1780793099821185</c:v>
                </c:pt>
                <c:pt idx="2">
                  <c:v>0.75733669927421898</c:v>
                </c:pt>
                <c:pt idx="3">
                  <c:v>1.0097822656989586</c:v>
                </c:pt>
                <c:pt idx="4">
                  <c:v>1.2622278321236984</c:v>
                </c:pt>
              </c:numCache>
            </c:numRef>
          </c:yVal>
        </c:ser>
        <c:axId val="59717888"/>
        <c:axId val="59716352"/>
      </c:scatterChart>
      <c:valAx>
        <c:axId val="59659392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64"/>
              <c:y val="0.874388176968081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61312"/>
        <c:crosses val="autoZero"/>
        <c:crossBetween val="midCat"/>
      </c:valAx>
      <c:valAx>
        <c:axId val="5966131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9392"/>
        <c:crosses val="autoZero"/>
        <c:crossBetween val="midCat"/>
      </c:valAx>
      <c:valAx>
        <c:axId val="59716352"/>
        <c:scaling>
          <c:orientation val="minMax"/>
        </c:scaling>
        <c:axPos val="r"/>
        <c:numFmt formatCode="0.0" sourceLinked="0"/>
        <c:tickLblPos val="nextTo"/>
        <c:crossAx val="59717888"/>
        <c:crosses val="max"/>
        <c:crossBetween val="midCat"/>
      </c:valAx>
      <c:valAx>
        <c:axId val="59717888"/>
        <c:scaling>
          <c:orientation val="minMax"/>
        </c:scaling>
        <c:delete val="1"/>
        <c:axPos val="b"/>
        <c:numFmt formatCode="General" sourceLinked="1"/>
        <c:tickLblPos val="none"/>
        <c:crossAx val="5971635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AC-12 Imperial Peak Graph</a:t>
          </a:r>
        </a:p>
        <a:p xmlns:a="http://schemas.openxmlformats.org/drawingml/2006/main">
          <a:pPr algn="ctr"/>
          <a:r>
            <a:rPr lang="en-US" sz="2000" b="1" baseline="0"/>
            <a:t>48 Volts/650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0.12255</cdr:y>
    </cdr:from>
    <cdr:to>
      <cdr:x>0.04222</cdr:x>
      <cdr:y>0.85458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15" y="714375"/>
          <a:ext cx="352416" cy="426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0.27222</cdr:x>
      <cdr:y>0</cdr:y>
    </cdr:from>
    <cdr:to>
      <cdr:x>0.80555</cdr:x>
      <cdr:y>0.18464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33615" y="0"/>
          <a:ext cx="4571972" cy="1076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0.01634</cdr:y>
    </cdr:from>
    <cdr:to>
      <cdr:x>0.29111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90550" y="9525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0.27889</cdr:x>
      <cdr:y>0</cdr:y>
    </cdr:from>
    <cdr:to>
      <cdr:x>0.79334</cdr:x>
      <cdr:y>0.18791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90765" y="-28575"/>
          <a:ext cx="4410123" cy="1095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0.05889</cdr:x>
      <cdr:y>0.01471</cdr:y>
    </cdr:from>
    <cdr:to>
      <cdr:x>0.28111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04825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0.24111</cdr:x>
      <cdr:y>0</cdr:y>
    </cdr:from>
    <cdr:to>
      <cdr:x>0.79889</cdr:x>
      <cdr:y>0.17811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66944" y="-28575"/>
          <a:ext cx="4781569" cy="1038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0.05333</cdr:x>
      <cdr:y>0.02288</cdr:y>
    </cdr:from>
    <cdr:to>
      <cdr:x>0.27555</cdr:x>
      <cdr:y>0.13562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57200" y="13335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</cdr:x>
      <cdr:y>0</cdr:y>
    </cdr:from>
    <cdr:to>
      <cdr:x>0.79445</cdr:x>
      <cdr:y>0.19935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0290" y="-28575"/>
          <a:ext cx="4410123" cy="11620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0.05444</cdr:x>
      <cdr:y>0.01961</cdr:y>
    </cdr:from>
    <cdr:to>
      <cdr:x>0.27666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66725" y="1143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0.26889</cdr:x>
      <cdr:y>0</cdr:y>
    </cdr:from>
    <cdr:to>
      <cdr:x>0.82778</cdr:x>
      <cdr:y>0.20098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05040" y="-19050"/>
          <a:ext cx="4791085" cy="1171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0.05111</cdr:x>
      <cdr:y>0.02451</cdr:y>
    </cdr:from>
    <cdr:to>
      <cdr:x>0.27333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38150" y="14287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0.27889</cdr:x>
      <cdr:y>0</cdr:y>
    </cdr:from>
    <cdr:to>
      <cdr:x>0.79334</cdr:x>
      <cdr:y>0.24183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90765" y="-19061"/>
          <a:ext cx="4410123" cy="1409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AC-12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0.05444</cdr:x>
      <cdr:y>0.02124</cdr:y>
    </cdr:from>
    <cdr:to>
      <cdr:x>0.27666</cdr:x>
      <cdr:y>0.13398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66725" y="1238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14"/>
  <sheetViews>
    <sheetView workbookViewId="0">
      <pane ySplit="2" topLeftCell="A3" activePane="bottomLeft" state="frozen"/>
      <selection pane="bottomLeft" activeCell="A35" sqref="A35:XFD35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45.5625</v>
      </c>
      <c r="B3">
        <v>347.8</v>
      </c>
      <c r="C3">
        <v>649.4</v>
      </c>
      <c r="D3">
        <v>66</v>
      </c>
      <c r="E3">
        <v>136.4</v>
      </c>
      <c r="F3" s="8">
        <f>(D3*E3)/9507</f>
        <v>0.9469233196591984</v>
      </c>
      <c r="G3" s="7">
        <f>SUM(E3*0.7375)</f>
        <v>100.59500000000001</v>
      </c>
      <c r="H3" s="7">
        <f>SUM(D3*G3)/5252</f>
        <v>1.2641412795125668</v>
      </c>
      <c r="I3" s="9"/>
      <c r="J3" s="5"/>
      <c r="L3" s="4"/>
      <c r="M3" s="4"/>
      <c r="N3" s="4"/>
    </row>
    <row r="4" spans="1:14" s="3" customFormat="1" ht="12.75" customHeight="1">
      <c r="A4">
        <v>45.640625</v>
      </c>
      <c r="B4">
        <v>346.4</v>
      </c>
      <c r="C4">
        <v>645.9</v>
      </c>
      <c r="D4">
        <v>70</v>
      </c>
      <c r="E4">
        <v>136.4</v>
      </c>
      <c r="F4" s="8">
        <f t="shared" ref="F4:F51" si="0">(D4*E4)/9507</f>
        <v>1.0043126117597561</v>
      </c>
      <c r="G4" s="7">
        <f t="shared" ref="G4:G51" si="1">SUM(E4*0.7375)</f>
        <v>100.59500000000001</v>
      </c>
      <c r="H4" s="7">
        <f t="shared" ref="H4:H51" si="2">SUM(D4*G4)/5252</f>
        <v>1.3407559025133284</v>
      </c>
      <c r="I4" s="9"/>
      <c r="J4" s="5"/>
      <c r="L4" s="4"/>
      <c r="M4" s="4"/>
      <c r="N4" s="4"/>
    </row>
    <row r="5" spans="1:14" s="3" customFormat="1" ht="12.75" customHeight="1">
      <c r="A5">
        <v>45.046875</v>
      </c>
      <c r="B5">
        <v>354.9</v>
      </c>
      <c r="C5">
        <v>648</v>
      </c>
      <c r="D5">
        <v>211</v>
      </c>
      <c r="E5">
        <v>135.19999999999999</v>
      </c>
      <c r="F5" s="8">
        <f t="shared" si="0"/>
        <v>3.0006521510465971</v>
      </c>
      <c r="G5" s="7">
        <f t="shared" si="1"/>
        <v>99.71</v>
      </c>
      <c r="H5" s="7">
        <f t="shared" si="2"/>
        <v>4.0058663366336633</v>
      </c>
      <c r="I5" s="9"/>
      <c r="J5" s="5"/>
      <c r="L5" s="4"/>
      <c r="M5" s="4"/>
      <c r="N5" s="4"/>
    </row>
    <row r="6" spans="1:14" s="3" customFormat="1" ht="12.75" customHeight="1">
      <c r="A6">
        <v>44.09375</v>
      </c>
      <c r="B6">
        <v>420.7</v>
      </c>
      <c r="C6">
        <v>646.4</v>
      </c>
      <c r="D6">
        <v>374</v>
      </c>
      <c r="E6">
        <v>134</v>
      </c>
      <c r="F6" s="8">
        <f t="shared" si="0"/>
        <v>5.2714841695592725</v>
      </c>
      <c r="G6" s="7">
        <f t="shared" si="1"/>
        <v>98.825000000000003</v>
      </c>
      <c r="H6" s="7">
        <f t="shared" si="2"/>
        <v>7.0374238385377001</v>
      </c>
      <c r="I6" s="9"/>
      <c r="J6" s="5"/>
      <c r="L6" s="4"/>
      <c r="M6" s="4"/>
      <c r="N6" s="4"/>
    </row>
    <row r="7" spans="1:14" s="3" customFormat="1" ht="12.75" customHeight="1">
      <c r="A7">
        <v>43.71875</v>
      </c>
      <c r="B7">
        <v>480.3</v>
      </c>
      <c r="C7">
        <v>648.4</v>
      </c>
      <c r="D7">
        <v>530</v>
      </c>
      <c r="E7">
        <v>134</v>
      </c>
      <c r="F7" s="8">
        <f t="shared" si="0"/>
        <v>7.4702850531187543</v>
      </c>
      <c r="G7" s="7">
        <f t="shared" si="1"/>
        <v>98.825000000000003</v>
      </c>
      <c r="H7" s="7">
        <f t="shared" si="2"/>
        <v>9.9728198781416602</v>
      </c>
      <c r="I7" s="9"/>
      <c r="J7" s="5"/>
      <c r="L7" s="4"/>
      <c r="M7" s="4"/>
      <c r="N7" s="4"/>
    </row>
    <row r="8" spans="1:14" s="3" customFormat="1" ht="12.75" customHeight="1">
      <c r="A8">
        <v>43.34375</v>
      </c>
      <c r="B8">
        <v>543.20000000000005</v>
      </c>
      <c r="C8">
        <v>647.20000000000005</v>
      </c>
      <c r="D8">
        <v>690</v>
      </c>
      <c r="E8">
        <v>131.6</v>
      </c>
      <c r="F8" s="8">
        <f t="shared" si="0"/>
        <v>9.5512780056800253</v>
      </c>
      <c r="G8" s="7">
        <f t="shared" si="1"/>
        <v>97.055000000000007</v>
      </c>
      <c r="H8" s="7">
        <f t="shared" si="2"/>
        <v>12.750942498095966</v>
      </c>
      <c r="I8" s="9"/>
      <c r="J8" s="5"/>
      <c r="L8" s="4"/>
      <c r="M8" s="4"/>
      <c r="N8" s="4"/>
    </row>
    <row r="9" spans="1:14" s="3" customFormat="1" ht="12.75" customHeight="1">
      <c r="A9">
        <v>43.125</v>
      </c>
      <c r="B9">
        <v>590.79999999999995</v>
      </c>
      <c r="C9">
        <v>627.6</v>
      </c>
      <c r="D9">
        <v>845</v>
      </c>
      <c r="E9">
        <v>130.4</v>
      </c>
      <c r="F9" s="8">
        <f t="shared" si="0"/>
        <v>11.590196697170507</v>
      </c>
      <c r="G9" s="7">
        <f t="shared" si="1"/>
        <v>96.170000000000016</v>
      </c>
      <c r="H9" s="7">
        <f t="shared" si="2"/>
        <v>15.472896039603961</v>
      </c>
      <c r="I9" s="9"/>
      <c r="J9" s="5"/>
      <c r="L9" s="4"/>
      <c r="M9" s="4"/>
      <c r="N9" s="4"/>
    </row>
    <row r="10" spans="1:14" s="3" customFormat="1" ht="12.75" customHeight="1">
      <c r="A10">
        <v>43.796875</v>
      </c>
      <c r="B10">
        <v>599.20000000000005</v>
      </c>
      <c r="C10">
        <v>573.29999999999995</v>
      </c>
      <c r="D10">
        <v>988</v>
      </c>
      <c r="E10">
        <v>126.8</v>
      </c>
      <c r="F10" s="8">
        <f t="shared" si="0"/>
        <v>13.177490270327127</v>
      </c>
      <c r="G10" s="7">
        <f t="shared" si="1"/>
        <v>93.515000000000001</v>
      </c>
      <c r="H10" s="7">
        <f t="shared" si="2"/>
        <v>17.591930693069308</v>
      </c>
      <c r="I10" s="9"/>
      <c r="J10" s="5"/>
      <c r="L10" s="4"/>
      <c r="M10" s="4"/>
      <c r="N10" s="4"/>
    </row>
    <row r="11" spans="1:14" s="3" customFormat="1" ht="12.75" customHeight="1">
      <c r="A11">
        <v>45.046875</v>
      </c>
      <c r="B11">
        <v>537.9</v>
      </c>
      <c r="C11">
        <v>507.9</v>
      </c>
      <c r="D11">
        <v>1131</v>
      </c>
      <c r="E11">
        <v>118.6</v>
      </c>
      <c r="F11" s="8">
        <f t="shared" si="0"/>
        <v>14.109245818870306</v>
      </c>
      <c r="G11" s="7">
        <f t="shared" si="1"/>
        <v>87.467500000000001</v>
      </c>
      <c r="H11" s="7">
        <f t="shared" si="2"/>
        <v>18.835823019801982</v>
      </c>
      <c r="I11" s="9"/>
      <c r="J11" s="5"/>
      <c r="L11" s="4"/>
      <c r="M11" s="4"/>
      <c r="N11" s="4"/>
    </row>
    <row r="12" spans="1:14" s="3" customFormat="1" ht="12.75" customHeight="1">
      <c r="A12">
        <v>46.015625</v>
      </c>
      <c r="B12">
        <v>474.8</v>
      </c>
      <c r="C12">
        <v>446.2</v>
      </c>
      <c r="D12">
        <v>1282</v>
      </c>
      <c r="E12">
        <v>106.8</v>
      </c>
      <c r="F12" s="8">
        <f t="shared" si="0"/>
        <v>14.401767118964974</v>
      </c>
      <c r="G12" s="7">
        <f t="shared" si="1"/>
        <v>78.765000000000001</v>
      </c>
      <c r="H12" s="7">
        <f t="shared" si="2"/>
        <v>19.226338537699924</v>
      </c>
      <c r="I12" s="9"/>
      <c r="J12" s="5"/>
      <c r="L12" s="4"/>
      <c r="M12" s="4"/>
      <c r="N12" s="4"/>
    </row>
    <row r="13" spans="1:14" s="3" customFormat="1" ht="12.75" customHeight="1">
      <c r="A13">
        <v>46.15625</v>
      </c>
      <c r="B13">
        <v>424.4</v>
      </c>
      <c r="C13">
        <v>395.9</v>
      </c>
      <c r="D13">
        <v>1432</v>
      </c>
      <c r="E13">
        <v>93.6</v>
      </c>
      <c r="F13" s="8">
        <f t="shared" si="0"/>
        <v>14.098579993688858</v>
      </c>
      <c r="G13" s="7">
        <f t="shared" si="1"/>
        <v>69.03</v>
      </c>
      <c r="H13" s="7">
        <f t="shared" si="2"/>
        <v>18.821584158415842</v>
      </c>
      <c r="I13" s="9"/>
      <c r="J13" s="5"/>
      <c r="L13" s="4"/>
      <c r="M13" s="4"/>
      <c r="N13" s="4"/>
    </row>
    <row r="14" spans="1:14" s="3" customFormat="1" ht="12.75" customHeight="1">
      <c r="A14">
        <v>46.890625</v>
      </c>
      <c r="B14">
        <v>387.7</v>
      </c>
      <c r="C14">
        <v>350.2</v>
      </c>
      <c r="D14">
        <v>1590</v>
      </c>
      <c r="E14">
        <v>81.8</v>
      </c>
      <c r="F14" s="8">
        <f t="shared" si="0"/>
        <v>13.680656358472705</v>
      </c>
      <c r="G14" s="7">
        <f t="shared" si="1"/>
        <v>60.327500000000001</v>
      </c>
      <c r="H14" s="7">
        <f t="shared" si="2"/>
        <v>18.263656702208685</v>
      </c>
      <c r="I14" s="9"/>
      <c r="J14" s="5"/>
      <c r="L14" s="4"/>
      <c r="M14" s="4"/>
      <c r="N14" s="4"/>
    </row>
    <row r="15" spans="1:14" s="3" customFormat="1" ht="12.75" customHeight="1">
      <c r="A15">
        <v>47.046875</v>
      </c>
      <c r="B15">
        <v>357.9</v>
      </c>
      <c r="C15">
        <v>319.2</v>
      </c>
      <c r="D15">
        <v>1752</v>
      </c>
      <c r="E15">
        <v>71.2</v>
      </c>
      <c r="F15" s="8">
        <f t="shared" si="0"/>
        <v>13.12111076049227</v>
      </c>
      <c r="G15" s="7">
        <f t="shared" si="1"/>
        <v>52.510000000000005</v>
      </c>
      <c r="H15" s="7">
        <f t="shared" si="2"/>
        <v>17.516664127951259</v>
      </c>
      <c r="I15" s="9"/>
      <c r="J15" s="5"/>
      <c r="L15" s="4"/>
      <c r="M15" s="4"/>
      <c r="N15" s="4"/>
    </row>
    <row r="16" spans="1:14" s="3" customFormat="1" ht="12.75" customHeight="1">
      <c r="A16">
        <v>47.484375</v>
      </c>
      <c r="B16">
        <v>333.6</v>
      </c>
      <c r="C16">
        <v>293.7</v>
      </c>
      <c r="D16">
        <v>1910</v>
      </c>
      <c r="E16">
        <v>62.8</v>
      </c>
      <c r="F16" s="8">
        <f t="shared" si="0"/>
        <v>12.61680866729778</v>
      </c>
      <c r="G16" s="7">
        <f t="shared" si="1"/>
        <v>46.314999999999998</v>
      </c>
      <c r="H16" s="7">
        <f t="shared" si="2"/>
        <v>16.84342155369383</v>
      </c>
      <c r="I16" s="9"/>
      <c r="J16" s="5"/>
      <c r="L16" s="4"/>
      <c r="M16" s="4"/>
      <c r="N16" s="4"/>
    </row>
    <row r="17" spans="1:14" s="3" customFormat="1" ht="12.75" customHeight="1">
      <c r="A17">
        <v>47.640625</v>
      </c>
      <c r="B17">
        <v>311.7</v>
      </c>
      <c r="C17">
        <v>278.89999999999998</v>
      </c>
      <c r="D17">
        <v>2073</v>
      </c>
      <c r="E17">
        <v>54.6</v>
      </c>
      <c r="F17" s="8">
        <f t="shared" si="0"/>
        <v>11.905522246765541</v>
      </c>
      <c r="G17" s="7">
        <f t="shared" si="1"/>
        <v>40.267500000000005</v>
      </c>
      <c r="H17" s="7">
        <f t="shared" si="2"/>
        <v>15.893855198019804</v>
      </c>
      <c r="I17" s="9"/>
      <c r="J17" s="5"/>
      <c r="L17" s="4"/>
      <c r="M17" s="4"/>
      <c r="N17" s="4"/>
    </row>
    <row r="18" spans="1:14" s="3" customFormat="1" ht="12.75" customHeight="1">
      <c r="A18">
        <v>47.921875</v>
      </c>
      <c r="B18">
        <v>292.60000000000002</v>
      </c>
      <c r="C18">
        <v>257.3</v>
      </c>
      <c r="D18">
        <v>2235</v>
      </c>
      <c r="E18">
        <v>48.6</v>
      </c>
      <c r="F18" s="8">
        <f t="shared" si="0"/>
        <v>11.425370779425686</v>
      </c>
      <c r="G18" s="7">
        <f t="shared" si="1"/>
        <v>35.842500000000001</v>
      </c>
      <c r="H18" s="7">
        <f t="shared" si="2"/>
        <v>15.252853674790556</v>
      </c>
      <c r="I18" s="9"/>
      <c r="J18" s="5"/>
      <c r="L18" s="4"/>
      <c r="M18" s="4"/>
      <c r="N18" s="4"/>
    </row>
    <row r="19" spans="1:14" s="3" customFormat="1" ht="12.75" customHeight="1">
      <c r="A19">
        <v>48.15625</v>
      </c>
      <c r="B19">
        <v>274</v>
      </c>
      <c r="C19">
        <v>245.1</v>
      </c>
      <c r="D19">
        <v>2398</v>
      </c>
      <c r="E19">
        <v>42.8</v>
      </c>
      <c r="F19" s="8">
        <f t="shared" si="0"/>
        <v>10.795666351109707</v>
      </c>
      <c r="G19" s="7">
        <f t="shared" si="1"/>
        <v>31.565000000000001</v>
      </c>
      <c r="H19" s="7">
        <f t="shared" si="2"/>
        <v>14.412199162223917</v>
      </c>
      <c r="I19" s="9"/>
      <c r="J19" s="5"/>
      <c r="L19" s="4"/>
      <c r="M19" s="4"/>
      <c r="N19" s="4"/>
    </row>
    <row r="20" spans="1:14" s="3" customFormat="1" ht="12.75" customHeight="1">
      <c r="A20">
        <v>48.078125</v>
      </c>
      <c r="B20">
        <v>258.7</v>
      </c>
      <c r="C20">
        <v>230.1</v>
      </c>
      <c r="D20">
        <v>2562</v>
      </c>
      <c r="E20">
        <v>38</v>
      </c>
      <c r="F20" s="8">
        <f t="shared" si="0"/>
        <v>10.240454402019564</v>
      </c>
      <c r="G20" s="7">
        <f t="shared" si="1"/>
        <v>28.025000000000002</v>
      </c>
      <c r="H20" s="7">
        <f t="shared" si="2"/>
        <v>13.670992003046459</v>
      </c>
      <c r="I20" s="9"/>
      <c r="J20" s="5"/>
      <c r="L20" s="4"/>
      <c r="M20" s="4"/>
      <c r="N20" s="4"/>
    </row>
    <row r="21" spans="1:14" s="3" customFormat="1" ht="12.75" customHeight="1">
      <c r="A21">
        <v>48.375</v>
      </c>
      <c r="B21">
        <v>243.6</v>
      </c>
      <c r="C21">
        <v>214.9</v>
      </c>
      <c r="D21">
        <v>2726</v>
      </c>
      <c r="E21">
        <v>34.4</v>
      </c>
      <c r="F21" s="8">
        <f t="shared" si="0"/>
        <v>9.8637214683917112</v>
      </c>
      <c r="G21" s="7">
        <f t="shared" si="1"/>
        <v>25.37</v>
      </c>
      <c r="H21" s="7">
        <f t="shared" si="2"/>
        <v>13.168054074638235</v>
      </c>
      <c r="I21" s="9"/>
      <c r="J21" s="5"/>
      <c r="L21" s="4"/>
      <c r="M21" s="4"/>
      <c r="N21" s="4"/>
    </row>
    <row r="22" spans="1:14" s="3" customFormat="1" ht="12.75" customHeight="1">
      <c r="A22">
        <v>48.453125</v>
      </c>
      <c r="B22">
        <v>231.7</v>
      </c>
      <c r="C22">
        <v>204.6</v>
      </c>
      <c r="D22">
        <v>2889</v>
      </c>
      <c r="E22">
        <v>29.8</v>
      </c>
      <c r="F22" s="8">
        <f t="shared" si="0"/>
        <v>9.0556642473966544</v>
      </c>
      <c r="G22" s="7">
        <f t="shared" si="1"/>
        <v>21.977500000000003</v>
      </c>
      <c r="H22" s="7">
        <f t="shared" si="2"/>
        <v>12.089298838537701</v>
      </c>
      <c r="I22" s="9"/>
      <c r="J22" s="5"/>
      <c r="L22" s="4"/>
      <c r="M22" s="4"/>
      <c r="N22" s="4"/>
    </row>
    <row r="23" spans="1:14" s="3" customFormat="1" ht="12.75" customHeight="1">
      <c r="A23">
        <v>48.59375</v>
      </c>
      <c r="B23">
        <v>218.8</v>
      </c>
      <c r="C23">
        <v>195.9</v>
      </c>
      <c r="D23">
        <v>3054</v>
      </c>
      <c r="E23">
        <v>27.4</v>
      </c>
      <c r="F23" s="8">
        <f t="shared" si="0"/>
        <v>8.8018933417481851</v>
      </c>
      <c r="G23" s="7">
        <f t="shared" si="1"/>
        <v>20.2075</v>
      </c>
      <c r="H23" s="7">
        <f t="shared" si="2"/>
        <v>11.750515041888805</v>
      </c>
      <c r="I23" s="9"/>
      <c r="J23" s="5"/>
      <c r="L23" s="4"/>
      <c r="M23" s="4"/>
      <c r="N23" s="4"/>
    </row>
    <row r="24" spans="1:14" s="3" customFormat="1" ht="12.75" customHeight="1">
      <c r="A24">
        <v>48.671875</v>
      </c>
      <c r="B24">
        <v>208.1</v>
      </c>
      <c r="C24">
        <v>187.3</v>
      </c>
      <c r="D24">
        <v>3217</v>
      </c>
      <c r="E24">
        <v>25</v>
      </c>
      <c r="F24" s="8">
        <f t="shared" si="0"/>
        <v>8.4595561165457038</v>
      </c>
      <c r="G24" s="7">
        <f t="shared" si="1"/>
        <v>18.4375</v>
      </c>
      <c r="H24" s="7">
        <f t="shared" si="2"/>
        <v>11.293495335110434</v>
      </c>
      <c r="I24" s="9"/>
      <c r="J24" s="5"/>
      <c r="L24" s="4"/>
      <c r="M24" s="4"/>
      <c r="N24" s="4"/>
    </row>
    <row r="25" spans="1:14" s="3" customFormat="1" ht="12.75" customHeight="1">
      <c r="A25">
        <v>48.8125</v>
      </c>
      <c r="B25">
        <v>198</v>
      </c>
      <c r="C25">
        <v>178.7</v>
      </c>
      <c r="D25">
        <v>3381</v>
      </c>
      <c r="E25">
        <v>22.6</v>
      </c>
      <c r="F25" s="8">
        <f t="shared" si="0"/>
        <v>8.0372988324392551</v>
      </c>
      <c r="G25" s="7">
        <f t="shared" si="1"/>
        <v>16.6675</v>
      </c>
      <c r="H25" s="7">
        <f t="shared" si="2"/>
        <v>10.729782463823307</v>
      </c>
      <c r="I25" s="9"/>
      <c r="J25" s="5"/>
      <c r="L25" s="4"/>
      <c r="M25" s="4"/>
      <c r="N25" s="4"/>
    </row>
    <row r="26" spans="1:14" s="3" customFormat="1" ht="12.75" customHeight="1">
      <c r="A26">
        <v>48.671875</v>
      </c>
      <c r="B26">
        <v>188.3</v>
      </c>
      <c r="C26">
        <v>169.5</v>
      </c>
      <c r="D26">
        <v>3543</v>
      </c>
      <c r="E26">
        <v>20.2</v>
      </c>
      <c r="F26" s="8">
        <f t="shared" si="0"/>
        <v>7.5279899021773424</v>
      </c>
      <c r="G26" s="7">
        <f t="shared" si="1"/>
        <v>14.897500000000001</v>
      </c>
      <c r="H26" s="7">
        <f t="shared" si="2"/>
        <v>10.049855769230771</v>
      </c>
      <c r="I26" s="9"/>
      <c r="J26" s="5"/>
      <c r="L26" s="4"/>
      <c r="M26" s="4"/>
      <c r="N26" s="4"/>
    </row>
    <row r="27" spans="1:14" s="3" customFormat="1" ht="12.75" customHeight="1">
      <c r="A27">
        <v>48.8125</v>
      </c>
      <c r="B27">
        <v>180.5</v>
      </c>
      <c r="C27">
        <v>163.80000000000001</v>
      </c>
      <c r="D27">
        <v>3707</v>
      </c>
      <c r="E27">
        <v>19</v>
      </c>
      <c r="F27" s="8">
        <f t="shared" si="0"/>
        <v>7.4085410749973706</v>
      </c>
      <c r="G27" s="7">
        <f t="shared" si="1"/>
        <v>14.012500000000001</v>
      </c>
      <c r="H27" s="7">
        <f t="shared" si="2"/>
        <v>9.8903917555217067</v>
      </c>
      <c r="I27" s="9"/>
      <c r="J27" s="5"/>
      <c r="L27" s="4"/>
      <c r="M27" s="4"/>
      <c r="N27" s="4"/>
    </row>
    <row r="28" spans="1:14" s="3" customFormat="1" ht="12.75" customHeight="1">
      <c r="A28">
        <v>48.96875</v>
      </c>
      <c r="B28">
        <v>172.6</v>
      </c>
      <c r="C28">
        <v>157.9</v>
      </c>
      <c r="D28">
        <v>3866</v>
      </c>
      <c r="E28">
        <v>16.600000000000001</v>
      </c>
      <c r="F28" s="8">
        <f t="shared" si="0"/>
        <v>6.7503523719364686</v>
      </c>
      <c r="G28" s="7">
        <f t="shared" si="1"/>
        <v>12.242500000000001</v>
      </c>
      <c r="H28" s="7">
        <f t="shared" si="2"/>
        <v>9.0117107768469165</v>
      </c>
      <c r="I28" s="9"/>
      <c r="J28" s="5"/>
      <c r="L28" s="4"/>
      <c r="M28" s="4"/>
      <c r="N28" s="4"/>
    </row>
    <row r="29" spans="1:14" s="3" customFormat="1" ht="12.75" customHeight="1">
      <c r="A29">
        <v>48.8125</v>
      </c>
      <c r="B29">
        <v>166.9</v>
      </c>
      <c r="C29">
        <v>152.4</v>
      </c>
      <c r="D29">
        <v>4030</v>
      </c>
      <c r="E29">
        <v>15.6</v>
      </c>
      <c r="F29" s="8">
        <f t="shared" si="0"/>
        <v>6.6128116124960554</v>
      </c>
      <c r="G29" s="7">
        <f t="shared" si="1"/>
        <v>11.505000000000001</v>
      </c>
      <c r="H29" s="7">
        <f t="shared" si="2"/>
        <v>8.8280940594059416</v>
      </c>
      <c r="I29" s="9"/>
      <c r="J29" s="5"/>
      <c r="L29" s="4"/>
      <c r="M29" s="4"/>
      <c r="N29" s="4"/>
    </row>
    <row r="30" spans="1:14" s="3" customFormat="1" ht="12.75" customHeight="1">
      <c r="A30">
        <v>48.96875</v>
      </c>
      <c r="B30">
        <v>159.80000000000001</v>
      </c>
      <c r="C30">
        <v>146.5</v>
      </c>
      <c r="D30">
        <v>4194</v>
      </c>
      <c r="E30">
        <v>14.4</v>
      </c>
      <c r="F30" s="8">
        <f t="shared" si="0"/>
        <v>6.3525402335121486</v>
      </c>
      <c r="G30" s="7">
        <f t="shared" si="1"/>
        <v>10.620000000000001</v>
      </c>
      <c r="H30" s="7">
        <f t="shared" si="2"/>
        <v>8.4806321401370912</v>
      </c>
      <c r="I30" s="9"/>
      <c r="J30" s="5"/>
      <c r="L30" s="4"/>
      <c r="M30" s="4"/>
      <c r="N30" s="4"/>
    </row>
    <row r="31" spans="1:14" s="3" customFormat="1" ht="12.75" customHeight="1">
      <c r="A31">
        <v>49.03125</v>
      </c>
      <c r="B31">
        <v>153.9</v>
      </c>
      <c r="C31">
        <v>141.6</v>
      </c>
      <c r="D31">
        <v>4353</v>
      </c>
      <c r="E31">
        <v>13.2</v>
      </c>
      <c r="F31" s="8">
        <f t="shared" si="0"/>
        <v>6.0439255285579048</v>
      </c>
      <c r="G31" s="7">
        <f t="shared" si="1"/>
        <v>9.7349999999999994</v>
      </c>
      <c r="H31" s="7">
        <f t="shared" si="2"/>
        <v>8.0686319497334331</v>
      </c>
      <c r="I31" s="9"/>
      <c r="J31" s="5"/>
      <c r="L31" s="4"/>
      <c r="M31" s="4"/>
      <c r="N31" s="4"/>
    </row>
    <row r="32" spans="1:14" s="3" customFormat="1" ht="12.75" customHeight="1">
      <c r="A32">
        <v>48.96875</v>
      </c>
      <c r="B32">
        <v>138.30000000000001</v>
      </c>
      <c r="C32">
        <v>128.5</v>
      </c>
      <c r="D32">
        <v>4820</v>
      </c>
      <c r="E32">
        <v>10.8</v>
      </c>
      <c r="F32" s="8">
        <f t="shared" si="0"/>
        <v>5.4755443357526037</v>
      </c>
      <c r="G32" s="7">
        <f t="shared" si="1"/>
        <v>7.9650000000000007</v>
      </c>
      <c r="H32" s="7">
        <f t="shared" si="2"/>
        <v>7.3098438690022851</v>
      </c>
      <c r="I32" s="9"/>
      <c r="J32" s="5"/>
      <c r="L32" s="4"/>
      <c r="M32" s="4"/>
      <c r="N32" s="4"/>
    </row>
    <row r="33" spans="1:14" s="3" customFormat="1" ht="12.75" customHeight="1">
      <c r="A33">
        <v>48.96875</v>
      </c>
      <c r="B33">
        <v>133.80000000000001</v>
      </c>
      <c r="C33">
        <v>124.2</v>
      </c>
      <c r="D33">
        <v>4977</v>
      </c>
      <c r="E33">
        <v>9.6</v>
      </c>
      <c r="F33" s="8">
        <f t="shared" si="0"/>
        <v>5.0256863363837168</v>
      </c>
      <c r="G33" s="7">
        <f t="shared" si="1"/>
        <v>7.08</v>
      </c>
      <c r="H33" s="7">
        <f t="shared" si="2"/>
        <v>6.7092840822543796</v>
      </c>
      <c r="I33" s="9"/>
      <c r="J33" s="5"/>
      <c r="L33" s="4"/>
      <c r="M33" s="4"/>
      <c r="N33" s="4"/>
    </row>
    <row r="34" spans="1:14" s="3" customFormat="1" ht="12.75" customHeight="1">
      <c r="A34">
        <v>48.8125</v>
      </c>
      <c r="B34">
        <v>119.7</v>
      </c>
      <c r="C34">
        <v>112.2</v>
      </c>
      <c r="D34">
        <v>5469</v>
      </c>
      <c r="E34">
        <v>7.2</v>
      </c>
      <c r="F34" s="8">
        <f t="shared" si="0"/>
        <v>4.141874408330704</v>
      </c>
      <c r="G34" s="7">
        <f t="shared" si="1"/>
        <v>5.3100000000000005</v>
      </c>
      <c r="H34" s="7">
        <f t="shared" si="2"/>
        <v>5.5293964204112722</v>
      </c>
      <c r="I34" s="9"/>
      <c r="J34" s="5"/>
      <c r="L34" s="4"/>
      <c r="M34" s="4"/>
      <c r="N34" s="4"/>
    </row>
    <row r="35" spans="1:14" s="3" customFormat="1" ht="12.75" customHeight="1">
      <c r="A35">
        <v>48.8125</v>
      </c>
      <c r="B35">
        <v>108.1</v>
      </c>
      <c r="C35">
        <v>101.6</v>
      </c>
      <c r="D35">
        <v>5953</v>
      </c>
      <c r="E35">
        <v>6</v>
      </c>
      <c r="F35" s="8">
        <f t="shared" si="0"/>
        <v>3.7570211423161881</v>
      </c>
      <c r="G35" s="7">
        <f t="shared" si="1"/>
        <v>4.4250000000000007</v>
      </c>
      <c r="H35" s="7">
        <f t="shared" si="2"/>
        <v>5.0156178598629104</v>
      </c>
      <c r="I35" s="9"/>
      <c r="J35" s="5"/>
      <c r="L35" s="4"/>
      <c r="M35" s="4"/>
      <c r="N35" s="4"/>
    </row>
    <row r="36" spans="1:14" s="3" customFormat="1" ht="12.75" customHeight="1">
      <c r="A36">
        <v>48.375</v>
      </c>
      <c r="B36">
        <v>99.9</v>
      </c>
      <c r="C36">
        <v>95.8</v>
      </c>
      <c r="D36">
        <v>6419</v>
      </c>
      <c r="E36">
        <v>4.8</v>
      </c>
      <c r="F36" s="8">
        <f t="shared" si="0"/>
        <v>3.2408961817608075</v>
      </c>
      <c r="G36" s="7">
        <f t="shared" si="1"/>
        <v>3.54</v>
      </c>
      <c r="H36" s="7">
        <f t="shared" si="2"/>
        <v>4.3265917745620719</v>
      </c>
      <c r="I36" s="9"/>
      <c r="J36" s="5"/>
      <c r="L36" s="4"/>
      <c r="M36" s="4"/>
      <c r="N36" s="4"/>
    </row>
    <row r="37" spans="1:14" s="3" customFormat="1" ht="12.75" customHeight="1">
      <c r="A37">
        <v>48.15625</v>
      </c>
      <c r="B37">
        <v>93.3</v>
      </c>
      <c r="C37">
        <v>88.8</v>
      </c>
      <c r="D37">
        <v>6906</v>
      </c>
      <c r="E37">
        <v>3.6</v>
      </c>
      <c r="F37" s="8">
        <f t="shared" si="0"/>
        <v>2.6150836225938785</v>
      </c>
      <c r="G37" s="7">
        <f t="shared" si="1"/>
        <v>2.6550000000000002</v>
      </c>
      <c r="H37" s="7">
        <f t="shared" si="2"/>
        <v>3.4911329017517136</v>
      </c>
      <c r="I37" s="9"/>
      <c r="J37" s="5"/>
      <c r="L37" s="4"/>
      <c r="M37" s="4"/>
      <c r="N37" s="4"/>
    </row>
    <row r="38" spans="1:14" s="3" customFormat="1" ht="12.75" customHeight="1">
      <c r="A38">
        <v>48.59375</v>
      </c>
      <c r="B38">
        <v>75.099999999999994</v>
      </c>
      <c r="C38">
        <v>74.5</v>
      </c>
      <c r="D38">
        <v>7990</v>
      </c>
      <c r="E38">
        <v>2.4</v>
      </c>
      <c r="F38" s="8">
        <f t="shared" si="0"/>
        <v>2.0170400757336697</v>
      </c>
      <c r="G38" s="7">
        <f t="shared" si="1"/>
        <v>1.77</v>
      </c>
      <c r="H38" s="7">
        <f t="shared" si="2"/>
        <v>2.6927456207159177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0"/>
        <v>0</v>
      </c>
      <c r="G39" s="7">
        <f t="shared" si="1"/>
        <v>0</v>
      </c>
      <c r="H39" s="7">
        <f t="shared" si="2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0"/>
        <v>0</v>
      </c>
      <c r="G40" s="7">
        <f t="shared" si="1"/>
        <v>0</v>
      </c>
      <c r="H40" s="7">
        <f t="shared" si="2"/>
        <v>0</v>
      </c>
      <c r="I40" s="9"/>
      <c r="J40" s="5"/>
      <c r="L40" s="4"/>
      <c r="M40" s="4"/>
      <c r="N40" s="4"/>
    </row>
    <row r="41" spans="1:14" s="3" customFormat="1" ht="12.75" customHeight="1">
      <c r="A41"/>
      <c r="B41"/>
      <c r="C41"/>
      <c r="D41"/>
      <c r="E41"/>
      <c r="F41" s="8">
        <f t="shared" si="0"/>
        <v>0</v>
      </c>
      <c r="G41" s="7">
        <f t="shared" si="1"/>
        <v>0</v>
      </c>
      <c r="H41" s="7">
        <f t="shared" si="2"/>
        <v>0</v>
      </c>
      <c r="I41" s="9"/>
      <c r="J41" s="5"/>
      <c r="L41" s="4"/>
      <c r="M41" s="4"/>
      <c r="N41" s="4"/>
    </row>
    <row r="42" spans="1:14" s="3" customFormat="1" ht="12.75" customHeight="1">
      <c r="A42" s="1"/>
      <c r="B42"/>
      <c r="C42"/>
      <c r="D42"/>
      <c r="E42"/>
      <c r="F42" s="8">
        <f t="shared" si="0"/>
        <v>0</v>
      </c>
      <c r="G42" s="7">
        <f t="shared" si="1"/>
        <v>0</v>
      </c>
      <c r="H42" s="7">
        <f t="shared" si="2"/>
        <v>0</v>
      </c>
      <c r="I42" s="9"/>
      <c r="J42" s="5"/>
      <c r="L42" s="4"/>
      <c r="M42" s="4"/>
      <c r="N42" s="4"/>
    </row>
    <row r="43" spans="1:14" s="3" customFormat="1" ht="12.75" customHeight="1">
      <c r="A43" s="1"/>
      <c r="B43"/>
      <c r="C43"/>
      <c r="D43"/>
      <c r="E43"/>
      <c r="F43" s="8">
        <f t="shared" si="0"/>
        <v>0</v>
      </c>
      <c r="G43" s="7">
        <f t="shared" si="1"/>
        <v>0</v>
      </c>
      <c r="H43" s="7">
        <f t="shared" si="2"/>
        <v>0</v>
      </c>
      <c r="I43" s="9"/>
      <c r="J43" s="5"/>
      <c r="L43" s="4"/>
      <c r="M43" s="4"/>
      <c r="N43" s="4"/>
    </row>
    <row r="44" spans="1:14" s="3" customFormat="1" ht="12.75" customHeight="1">
      <c r="A44" s="1"/>
      <c r="B44"/>
      <c r="C44"/>
      <c r="D44"/>
      <c r="E44"/>
      <c r="F44" s="8">
        <f t="shared" si="0"/>
        <v>0</v>
      </c>
      <c r="G44" s="7">
        <f t="shared" si="1"/>
        <v>0</v>
      </c>
      <c r="H44" s="7">
        <f t="shared" si="2"/>
        <v>0</v>
      </c>
      <c r="I44" s="9"/>
      <c r="J44" s="5"/>
      <c r="L44" s="4"/>
      <c r="M44" s="4"/>
      <c r="N44" s="4"/>
    </row>
    <row r="45" spans="1:14" s="3" customFormat="1" ht="12.75" customHeight="1">
      <c r="A45" s="1"/>
      <c r="B45"/>
      <c r="C45"/>
      <c r="D45"/>
      <c r="E45"/>
      <c r="F45" s="8">
        <f t="shared" si="0"/>
        <v>0</v>
      </c>
      <c r="G45" s="7">
        <f t="shared" si="1"/>
        <v>0</v>
      </c>
      <c r="H45" s="7">
        <f t="shared" si="2"/>
        <v>0</v>
      </c>
      <c r="I45" s="9"/>
      <c r="J45" s="5"/>
      <c r="L45" s="4"/>
      <c r="M45" s="4"/>
      <c r="N45" s="4"/>
    </row>
    <row r="46" spans="1:14" s="3" customFormat="1" ht="12.75" customHeight="1">
      <c r="A46" s="1"/>
      <c r="B46"/>
      <c r="C46"/>
      <c r="D46"/>
      <c r="E46"/>
      <c r="F46" s="8">
        <f t="shared" si="0"/>
        <v>0</v>
      </c>
      <c r="G46" s="7">
        <f t="shared" si="1"/>
        <v>0</v>
      </c>
      <c r="H46" s="7">
        <f t="shared" si="2"/>
        <v>0</v>
      </c>
      <c r="I46" s="9"/>
      <c r="J46" s="5"/>
      <c r="L46" s="4"/>
      <c r="M46" s="4"/>
      <c r="N46" s="4"/>
    </row>
    <row r="47" spans="1:14" s="3" customFormat="1" ht="12.75" customHeight="1">
      <c r="A47" s="1"/>
      <c r="B47"/>
      <c r="C47"/>
      <c r="D47"/>
      <c r="E47"/>
      <c r="F47" s="8">
        <f t="shared" si="0"/>
        <v>0</v>
      </c>
      <c r="G47" s="7">
        <f t="shared" si="1"/>
        <v>0</v>
      </c>
      <c r="H47" s="7">
        <f t="shared" si="2"/>
        <v>0</v>
      </c>
      <c r="I47" s="9"/>
      <c r="J47" s="5"/>
      <c r="L47" s="4"/>
      <c r="M47" s="4"/>
      <c r="N47" s="4"/>
    </row>
    <row r="48" spans="1:14" s="3" customFormat="1" ht="12.75" customHeight="1">
      <c r="A48" s="1"/>
      <c r="B48"/>
      <c r="C48"/>
      <c r="D48"/>
      <c r="E48"/>
      <c r="F48" s="8">
        <f t="shared" si="0"/>
        <v>0</v>
      </c>
      <c r="G48" s="7">
        <f t="shared" si="1"/>
        <v>0</v>
      </c>
      <c r="H48" s="7">
        <f t="shared" si="2"/>
        <v>0</v>
      </c>
      <c r="I48" s="9"/>
      <c r="J48" s="5"/>
      <c r="L48" s="4"/>
      <c r="M48" s="4"/>
      <c r="N48" s="4"/>
    </row>
    <row r="49" spans="1:14" s="3" customFormat="1" ht="12.75" customHeight="1">
      <c r="A49" s="1"/>
      <c r="B49"/>
      <c r="C49"/>
      <c r="D49"/>
      <c r="E49"/>
      <c r="F49" s="8">
        <f t="shared" si="0"/>
        <v>0</v>
      </c>
      <c r="G49" s="7">
        <f t="shared" si="1"/>
        <v>0</v>
      </c>
      <c r="H49" s="7">
        <f t="shared" si="2"/>
        <v>0</v>
      </c>
      <c r="I49" s="9"/>
      <c r="J49" s="5"/>
      <c r="L49" s="4"/>
      <c r="M49" s="4"/>
      <c r="N49" s="4"/>
    </row>
    <row r="50" spans="1:14" s="3" customFormat="1" ht="12.75" customHeight="1">
      <c r="A50" s="1"/>
      <c r="B50"/>
      <c r="C50"/>
      <c r="D50"/>
      <c r="E50"/>
      <c r="F50" s="8">
        <f t="shared" si="0"/>
        <v>0</v>
      </c>
      <c r="G50" s="7">
        <f t="shared" si="1"/>
        <v>0</v>
      </c>
      <c r="H50" s="7">
        <f t="shared" si="2"/>
        <v>0</v>
      </c>
      <c r="I50" s="9"/>
      <c r="J50" s="5"/>
      <c r="L50" s="4"/>
      <c r="M50" s="4"/>
      <c r="N50" s="4"/>
    </row>
    <row r="51" spans="1:14" s="3" customFormat="1" ht="12.75" customHeight="1">
      <c r="A51" s="1"/>
      <c r="B51"/>
      <c r="C51"/>
      <c r="D51"/>
      <c r="E51"/>
      <c r="F51" s="8">
        <f t="shared" si="0"/>
        <v>0</v>
      </c>
      <c r="G51" s="7">
        <f t="shared" si="1"/>
        <v>0</v>
      </c>
      <c r="H51" s="7">
        <f t="shared" si="2"/>
        <v>0</v>
      </c>
      <c r="I51" s="9"/>
      <c r="J51" s="5"/>
      <c r="L51" s="4"/>
      <c r="M51" s="4"/>
      <c r="N51" s="4"/>
    </row>
    <row r="52" spans="1:14" s="3" customFormat="1" ht="12.75" customHeight="1">
      <c r="A52" s="1"/>
      <c r="B52"/>
      <c r="C52"/>
      <c r="D52"/>
      <c r="E52"/>
      <c r="F52" s="8">
        <f t="shared" ref="F52:F115" si="3">(D52*E52)/9507</f>
        <v>0</v>
      </c>
      <c r="G52" s="7">
        <f t="shared" ref="G52:G115" si="4">SUM(E52*0.7375)</f>
        <v>0</v>
      </c>
      <c r="H52" s="7">
        <f t="shared" ref="H52:H115" si="5">SUM(D52*G52)/5252</f>
        <v>0</v>
      </c>
      <c r="I52" s="9"/>
      <c r="J52" s="5"/>
      <c r="L52" s="4"/>
      <c r="M52" s="4"/>
      <c r="N52" s="4"/>
    </row>
    <row r="53" spans="1:14" s="3" customFormat="1" ht="12.75" customHeight="1">
      <c r="A53" s="1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 s="1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3"/>
        <v>0</v>
      </c>
      <c r="G62" s="7">
        <f t="shared" si="4"/>
        <v>0</v>
      </c>
      <c r="H62" s="7">
        <f t="shared" si="5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3"/>
        <v>0</v>
      </c>
      <c r="G63" s="7">
        <f t="shared" si="4"/>
        <v>0</v>
      </c>
      <c r="H63" s="7">
        <f t="shared" si="5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3"/>
        <v>0</v>
      </c>
      <c r="G64" s="7">
        <f t="shared" si="4"/>
        <v>0</v>
      </c>
      <c r="H64" s="7">
        <f t="shared" si="5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si="3"/>
        <v>0</v>
      </c>
      <c r="G65" s="7">
        <f t="shared" si="4"/>
        <v>0</v>
      </c>
      <c r="H65" s="7">
        <f t="shared" si="5"/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3"/>
        <v>0</v>
      </c>
      <c r="G66" s="7">
        <f t="shared" si="4"/>
        <v>0</v>
      </c>
      <c r="H66" s="7">
        <f t="shared" si="5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3"/>
        <v>0</v>
      </c>
      <c r="G67" s="7">
        <f t="shared" si="4"/>
        <v>0</v>
      </c>
      <c r="H67" s="7">
        <f t="shared" si="5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3"/>
        <v>0</v>
      </c>
      <c r="G68" s="7">
        <f t="shared" si="4"/>
        <v>0</v>
      </c>
      <c r="H68" s="7">
        <f t="shared" si="5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3"/>
        <v>0</v>
      </c>
      <c r="G69" s="7">
        <f t="shared" si="4"/>
        <v>0</v>
      </c>
      <c r="H69" s="7">
        <f t="shared" si="5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3"/>
        <v>0</v>
      </c>
      <c r="G70" s="7">
        <f t="shared" si="4"/>
        <v>0</v>
      </c>
      <c r="H70" s="7">
        <f t="shared" si="5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3"/>
        <v>0</v>
      </c>
      <c r="G71" s="7">
        <f t="shared" si="4"/>
        <v>0</v>
      </c>
      <c r="H71" s="7">
        <f t="shared" si="5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3"/>
        <v>0</v>
      </c>
      <c r="G72" s="7">
        <f t="shared" si="4"/>
        <v>0</v>
      </c>
      <c r="H72" s="7">
        <f t="shared" si="5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3"/>
        <v>0</v>
      </c>
      <c r="G73" s="7">
        <f t="shared" si="4"/>
        <v>0</v>
      </c>
      <c r="H73" s="7">
        <f t="shared" si="5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3"/>
        <v>0</v>
      </c>
      <c r="G74" s="7">
        <f t="shared" si="4"/>
        <v>0</v>
      </c>
      <c r="H74" s="7">
        <f t="shared" si="5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3"/>
        <v>0</v>
      </c>
      <c r="G75" s="7">
        <f t="shared" si="4"/>
        <v>0</v>
      </c>
      <c r="H75" s="7">
        <f t="shared" si="5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3"/>
        <v>0</v>
      </c>
      <c r="G76" s="7">
        <f t="shared" si="4"/>
        <v>0</v>
      </c>
      <c r="H76" s="7">
        <f t="shared" si="5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3"/>
        <v>0</v>
      </c>
      <c r="G77" s="7">
        <f t="shared" si="4"/>
        <v>0</v>
      </c>
      <c r="H77" s="7">
        <f t="shared" si="5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3"/>
        <v>0</v>
      </c>
      <c r="G78" s="7">
        <f t="shared" si="4"/>
        <v>0</v>
      </c>
      <c r="H78" s="7">
        <f t="shared" si="5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3"/>
        <v>0</v>
      </c>
      <c r="G79" s="7">
        <f t="shared" si="4"/>
        <v>0</v>
      </c>
      <c r="H79" s="7">
        <f t="shared" si="5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3"/>
        <v>0</v>
      </c>
      <c r="G80" s="7">
        <f t="shared" si="4"/>
        <v>0</v>
      </c>
      <c r="H80" s="7">
        <f t="shared" si="5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3"/>
        <v>0</v>
      </c>
      <c r="G81" s="7">
        <f t="shared" si="4"/>
        <v>0</v>
      </c>
      <c r="H81" s="7">
        <f t="shared" si="5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3"/>
        <v>0</v>
      </c>
      <c r="G82" s="7">
        <f t="shared" si="4"/>
        <v>0</v>
      </c>
      <c r="H82" s="7">
        <f t="shared" si="5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3"/>
        <v>0</v>
      </c>
      <c r="G83" s="7">
        <f t="shared" si="4"/>
        <v>0</v>
      </c>
      <c r="H83" s="7">
        <f t="shared" si="5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3"/>
        <v>0</v>
      </c>
      <c r="G84" s="7">
        <f t="shared" si="4"/>
        <v>0</v>
      </c>
      <c r="H84" s="7">
        <f t="shared" si="5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3"/>
        <v>0</v>
      </c>
      <c r="G85" s="7">
        <f t="shared" si="4"/>
        <v>0</v>
      </c>
      <c r="H85" s="7">
        <f t="shared" si="5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3"/>
        <v>0</v>
      </c>
      <c r="G86" s="7">
        <f t="shared" si="4"/>
        <v>0</v>
      </c>
      <c r="H86" s="7">
        <f t="shared" si="5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3"/>
        <v>0</v>
      </c>
      <c r="G87" s="7">
        <f t="shared" si="4"/>
        <v>0</v>
      </c>
      <c r="H87" s="7">
        <f t="shared" si="5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3"/>
        <v>0</v>
      </c>
      <c r="G88" s="7">
        <f t="shared" si="4"/>
        <v>0</v>
      </c>
      <c r="H88" s="7">
        <f t="shared" si="5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3"/>
        <v>0</v>
      </c>
      <c r="G89" s="7">
        <f t="shared" si="4"/>
        <v>0</v>
      </c>
      <c r="H89" s="7">
        <f t="shared" si="5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3"/>
        <v>0</v>
      </c>
      <c r="G90" s="7">
        <f t="shared" si="4"/>
        <v>0</v>
      </c>
      <c r="H90" s="7">
        <f t="shared" si="5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3"/>
        <v>0</v>
      </c>
      <c r="G91" s="7">
        <f t="shared" si="4"/>
        <v>0</v>
      </c>
      <c r="H91" s="7">
        <f t="shared" si="5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3"/>
        <v>0</v>
      </c>
      <c r="G92" s="7">
        <f t="shared" si="4"/>
        <v>0</v>
      </c>
      <c r="H92" s="7">
        <f t="shared" si="5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3"/>
        <v>0</v>
      </c>
      <c r="G93" s="7">
        <f t="shared" si="4"/>
        <v>0</v>
      </c>
      <c r="H93" s="7">
        <f t="shared" si="5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3"/>
        <v>0</v>
      </c>
      <c r="G94" s="7">
        <f t="shared" si="4"/>
        <v>0</v>
      </c>
      <c r="H94" s="7">
        <f t="shared" si="5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3"/>
        <v>0</v>
      </c>
      <c r="G95" s="7">
        <f t="shared" si="4"/>
        <v>0</v>
      </c>
      <c r="H95" s="7">
        <f t="shared" si="5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3"/>
        <v>0</v>
      </c>
      <c r="G96" s="7">
        <f t="shared" si="4"/>
        <v>0</v>
      </c>
      <c r="H96" s="7">
        <f t="shared" si="5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3"/>
        <v>0</v>
      </c>
      <c r="G97" s="7">
        <f t="shared" si="4"/>
        <v>0</v>
      </c>
      <c r="H97" s="7">
        <f t="shared" si="5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3"/>
        <v>0</v>
      </c>
      <c r="G98" s="7">
        <f t="shared" si="4"/>
        <v>0</v>
      </c>
      <c r="H98" s="7">
        <f t="shared" si="5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3"/>
        <v>0</v>
      </c>
      <c r="G99" s="7">
        <f t="shared" si="4"/>
        <v>0</v>
      </c>
      <c r="H99" s="7">
        <f t="shared" si="5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3"/>
        <v>0</v>
      </c>
      <c r="G100" s="7">
        <f t="shared" si="4"/>
        <v>0</v>
      </c>
      <c r="H100" s="7">
        <f t="shared" si="5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3"/>
        <v>0</v>
      </c>
      <c r="G101" s="7">
        <f t="shared" si="4"/>
        <v>0</v>
      </c>
      <c r="H101" s="7">
        <f t="shared" si="5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3"/>
        <v>0</v>
      </c>
      <c r="G102" s="7">
        <f t="shared" si="4"/>
        <v>0</v>
      </c>
      <c r="H102" s="7">
        <f t="shared" si="5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3"/>
        <v>0</v>
      </c>
      <c r="G103" s="7">
        <f t="shared" si="4"/>
        <v>0</v>
      </c>
      <c r="H103" s="7">
        <f t="shared" si="5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3"/>
        <v>0</v>
      </c>
      <c r="G104" s="7">
        <f t="shared" si="4"/>
        <v>0</v>
      </c>
      <c r="H104" s="7">
        <f t="shared" si="5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3"/>
        <v>0</v>
      </c>
      <c r="G105" s="7">
        <f t="shared" si="4"/>
        <v>0</v>
      </c>
      <c r="H105" s="7">
        <f t="shared" si="5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3"/>
        <v>0</v>
      </c>
      <c r="G106" s="7">
        <f t="shared" si="4"/>
        <v>0</v>
      </c>
      <c r="H106" s="7">
        <f t="shared" si="5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3"/>
        <v>0</v>
      </c>
      <c r="G107" s="7">
        <f t="shared" si="4"/>
        <v>0</v>
      </c>
      <c r="H107" s="7">
        <f t="shared" si="5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3"/>
        <v>0</v>
      </c>
      <c r="G108" s="7">
        <f t="shared" si="4"/>
        <v>0</v>
      </c>
      <c r="H108" s="7">
        <f t="shared" si="5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3"/>
        <v>0</v>
      </c>
      <c r="G109" s="7">
        <f t="shared" si="4"/>
        <v>0</v>
      </c>
      <c r="H109" s="7">
        <f t="shared" si="5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3"/>
        <v>0</v>
      </c>
      <c r="G110" s="7">
        <f t="shared" si="4"/>
        <v>0</v>
      </c>
      <c r="H110" s="7">
        <f t="shared" si="5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3"/>
        <v>0</v>
      </c>
      <c r="G111" s="7">
        <f t="shared" si="4"/>
        <v>0</v>
      </c>
      <c r="H111" s="7">
        <f t="shared" si="5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3"/>
        <v>0</v>
      </c>
      <c r="G112" s="7">
        <f t="shared" si="4"/>
        <v>0</v>
      </c>
      <c r="H112" s="7">
        <f t="shared" si="5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3"/>
        <v>0</v>
      </c>
      <c r="G113" s="7">
        <f t="shared" si="4"/>
        <v>0</v>
      </c>
      <c r="H113" s="7">
        <f t="shared" si="5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3"/>
        <v>0</v>
      </c>
      <c r="G114" s="7">
        <f t="shared" si="4"/>
        <v>0</v>
      </c>
      <c r="H114" s="7">
        <f t="shared" si="5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3"/>
        <v>0</v>
      </c>
      <c r="G115" s="7">
        <f t="shared" si="4"/>
        <v>0</v>
      </c>
      <c r="H115" s="7">
        <f t="shared" si="5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ref="F116:F179" si="6">(D116*E116)/9507</f>
        <v>0</v>
      </c>
      <c r="G116" s="7">
        <f t="shared" ref="G116:G179" si="7">SUM(E116*0.7375)</f>
        <v>0</v>
      </c>
      <c r="H116" s="7">
        <f t="shared" ref="H116:H179" si="8">SUM(D116*G116)/5252</f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6"/>
        <v>0</v>
      </c>
      <c r="G129" s="7">
        <f t="shared" si="7"/>
        <v>0</v>
      </c>
      <c r="H129" s="7">
        <f t="shared" si="8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6"/>
        <v>0</v>
      </c>
      <c r="G130" s="7">
        <f t="shared" si="7"/>
        <v>0</v>
      </c>
      <c r="H130" s="7">
        <f t="shared" si="8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6"/>
        <v>0</v>
      </c>
      <c r="G131" s="7">
        <f t="shared" si="7"/>
        <v>0</v>
      </c>
      <c r="H131" s="7">
        <f t="shared" si="8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6"/>
        <v>0</v>
      </c>
      <c r="G132" s="7">
        <f t="shared" si="7"/>
        <v>0</v>
      </c>
      <c r="H132" s="7">
        <f t="shared" si="8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6"/>
        <v>0</v>
      </c>
      <c r="G133" s="7">
        <f t="shared" si="7"/>
        <v>0</v>
      </c>
      <c r="H133" s="7">
        <f t="shared" si="8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6"/>
        <v>0</v>
      </c>
      <c r="G134" s="7">
        <f t="shared" si="7"/>
        <v>0</v>
      </c>
      <c r="H134" s="7">
        <f t="shared" si="8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6"/>
        <v>0</v>
      </c>
      <c r="G135" s="7">
        <f t="shared" si="7"/>
        <v>0</v>
      </c>
      <c r="H135" s="7">
        <f t="shared" si="8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6"/>
        <v>0</v>
      </c>
      <c r="G136" s="7">
        <f t="shared" si="7"/>
        <v>0</v>
      </c>
      <c r="H136" s="7">
        <f t="shared" si="8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6"/>
        <v>0</v>
      </c>
      <c r="G137" s="7">
        <f t="shared" si="7"/>
        <v>0</v>
      </c>
      <c r="H137" s="7">
        <f t="shared" si="8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6"/>
        <v>0</v>
      </c>
      <c r="G138" s="7">
        <f t="shared" si="7"/>
        <v>0</v>
      </c>
      <c r="H138" s="7">
        <f t="shared" si="8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6"/>
        <v>0</v>
      </c>
      <c r="G139" s="7">
        <f t="shared" si="7"/>
        <v>0</v>
      </c>
      <c r="H139" s="7">
        <f t="shared" si="8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6"/>
        <v>0</v>
      </c>
      <c r="G140" s="7">
        <f t="shared" si="7"/>
        <v>0</v>
      </c>
      <c r="H140" s="7">
        <f t="shared" si="8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6"/>
        <v>0</v>
      </c>
      <c r="G141" s="7">
        <f t="shared" si="7"/>
        <v>0</v>
      </c>
      <c r="H141" s="7">
        <f t="shared" si="8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6"/>
        <v>0</v>
      </c>
      <c r="G142" s="7">
        <f t="shared" si="7"/>
        <v>0</v>
      </c>
      <c r="H142" s="7">
        <f t="shared" si="8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6"/>
        <v>0</v>
      </c>
      <c r="G143" s="7">
        <f t="shared" si="7"/>
        <v>0</v>
      </c>
      <c r="H143" s="7">
        <f t="shared" si="8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6"/>
        <v>0</v>
      </c>
      <c r="G144" s="7">
        <f t="shared" si="7"/>
        <v>0</v>
      </c>
      <c r="H144" s="7">
        <f t="shared" si="8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6"/>
        <v>0</v>
      </c>
      <c r="G145" s="7">
        <f t="shared" si="7"/>
        <v>0</v>
      </c>
      <c r="H145" s="7">
        <f t="shared" si="8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6"/>
        <v>0</v>
      </c>
      <c r="G146" s="7">
        <f t="shared" si="7"/>
        <v>0</v>
      </c>
      <c r="H146" s="7">
        <f t="shared" si="8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6"/>
        <v>0</v>
      </c>
      <c r="G147" s="7">
        <f t="shared" si="7"/>
        <v>0</v>
      </c>
      <c r="H147" s="7">
        <f t="shared" si="8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6"/>
        <v>0</v>
      </c>
      <c r="G148" s="7">
        <f t="shared" si="7"/>
        <v>0</v>
      </c>
      <c r="H148" s="7">
        <f t="shared" si="8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6"/>
        <v>0</v>
      </c>
      <c r="G149" s="7">
        <f t="shared" si="7"/>
        <v>0</v>
      </c>
      <c r="H149" s="7">
        <f t="shared" si="8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6"/>
        <v>0</v>
      </c>
      <c r="G150" s="7">
        <f t="shared" si="7"/>
        <v>0</v>
      </c>
      <c r="H150" s="7">
        <f t="shared" si="8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6"/>
        <v>0</v>
      </c>
      <c r="G151" s="7">
        <f t="shared" si="7"/>
        <v>0</v>
      </c>
      <c r="H151" s="7">
        <f t="shared" si="8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6"/>
        <v>0</v>
      </c>
      <c r="G152" s="7">
        <f t="shared" si="7"/>
        <v>0</v>
      </c>
      <c r="H152" s="7">
        <f t="shared" si="8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6"/>
        <v>0</v>
      </c>
      <c r="G153" s="7">
        <f t="shared" si="7"/>
        <v>0</v>
      </c>
      <c r="H153" s="7">
        <f t="shared" si="8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6"/>
        <v>0</v>
      </c>
      <c r="G154" s="7">
        <f t="shared" si="7"/>
        <v>0</v>
      </c>
      <c r="H154" s="7">
        <f t="shared" si="8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6"/>
        <v>0</v>
      </c>
      <c r="G155" s="7">
        <f t="shared" si="7"/>
        <v>0</v>
      </c>
      <c r="H155" s="7">
        <f t="shared" si="8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6"/>
        <v>0</v>
      </c>
      <c r="G156" s="7">
        <f t="shared" si="7"/>
        <v>0</v>
      </c>
      <c r="H156" s="7">
        <f t="shared" si="8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6"/>
        <v>0</v>
      </c>
      <c r="G157" s="7">
        <f t="shared" si="7"/>
        <v>0</v>
      </c>
      <c r="H157" s="7">
        <f t="shared" si="8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6"/>
        <v>0</v>
      </c>
      <c r="G158" s="7">
        <f t="shared" si="7"/>
        <v>0</v>
      </c>
      <c r="H158" s="7">
        <f t="shared" si="8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6"/>
        <v>0</v>
      </c>
      <c r="G159" s="7">
        <f t="shared" si="7"/>
        <v>0</v>
      </c>
      <c r="H159" s="7">
        <f t="shared" si="8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6"/>
        <v>0</v>
      </c>
      <c r="G160" s="7">
        <f t="shared" si="7"/>
        <v>0</v>
      </c>
      <c r="H160" s="7">
        <f t="shared" si="8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6"/>
        <v>0</v>
      </c>
      <c r="G161" s="7">
        <f t="shared" si="7"/>
        <v>0</v>
      </c>
      <c r="H161" s="7">
        <f t="shared" si="8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6"/>
        <v>0</v>
      </c>
      <c r="G162" s="7">
        <f t="shared" si="7"/>
        <v>0</v>
      </c>
      <c r="H162" s="7">
        <f t="shared" si="8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6"/>
        <v>0</v>
      </c>
      <c r="G163" s="7">
        <f t="shared" si="7"/>
        <v>0</v>
      </c>
      <c r="H163" s="7">
        <f t="shared" si="8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6"/>
        <v>0</v>
      </c>
      <c r="G164" s="7">
        <f t="shared" si="7"/>
        <v>0</v>
      </c>
      <c r="H164" s="7">
        <f t="shared" si="8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6"/>
        <v>0</v>
      </c>
      <c r="G165" s="7">
        <f t="shared" si="7"/>
        <v>0</v>
      </c>
      <c r="H165" s="7">
        <f t="shared" si="8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6"/>
        <v>0</v>
      </c>
      <c r="G166" s="7">
        <f t="shared" si="7"/>
        <v>0</v>
      </c>
      <c r="H166" s="7">
        <f t="shared" si="8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6"/>
        <v>0</v>
      </c>
      <c r="G167" s="7">
        <f t="shared" si="7"/>
        <v>0</v>
      </c>
      <c r="H167" s="7">
        <f t="shared" si="8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6"/>
        <v>0</v>
      </c>
      <c r="G168" s="7">
        <f t="shared" si="7"/>
        <v>0</v>
      </c>
      <c r="H168" s="7">
        <f t="shared" si="8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6"/>
        <v>0</v>
      </c>
      <c r="G169" s="7">
        <f t="shared" si="7"/>
        <v>0</v>
      </c>
      <c r="H169" s="7">
        <f t="shared" si="8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6"/>
        <v>0</v>
      </c>
      <c r="G170" s="7">
        <f t="shared" si="7"/>
        <v>0</v>
      </c>
      <c r="H170" s="7">
        <f t="shared" si="8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6"/>
        <v>0</v>
      </c>
      <c r="G171" s="7">
        <f t="shared" si="7"/>
        <v>0</v>
      </c>
      <c r="H171" s="7">
        <f t="shared" si="8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6"/>
        <v>0</v>
      </c>
      <c r="G172" s="7">
        <f t="shared" si="7"/>
        <v>0</v>
      </c>
      <c r="H172" s="7">
        <f t="shared" si="8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6"/>
        <v>0</v>
      </c>
      <c r="G173" s="7">
        <f t="shared" si="7"/>
        <v>0</v>
      </c>
      <c r="H173" s="7">
        <f t="shared" si="8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6"/>
        <v>0</v>
      </c>
      <c r="G174" s="7">
        <f t="shared" si="7"/>
        <v>0</v>
      </c>
      <c r="H174" s="7">
        <f t="shared" si="8"/>
        <v>0</v>
      </c>
      <c r="I174" s="9"/>
      <c r="J174" s="5"/>
      <c r="L174" s="4"/>
      <c r="M174" s="4"/>
      <c r="N174" s="4"/>
    </row>
    <row r="175" spans="1:14">
      <c r="A175" s="1"/>
      <c r="C175"/>
      <c r="D175"/>
      <c r="E175"/>
      <c r="F175" s="8">
        <f t="shared" si="6"/>
        <v>0</v>
      </c>
      <c r="G175" s="7">
        <f t="shared" si="7"/>
        <v>0</v>
      </c>
      <c r="H175" s="7">
        <f t="shared" si="8"/>
        <v>0</v>
      </c>
      <c r="J175"/>
      <c r="L175"/>
      <c r="M175"/>
    </row>
    <row r="176" spans="1:14">
      <c r="A176" s="1"/>
      <c r="C176"/>
      <c r="D176"/>
      <c r="E176"/>
      <c r="F176" s="8">
        <f t="shared" si="6"/>
        <v>0</v>
      </c>
      <c r="G176" s="7">
        <f t="shared" si="7"/>
        <v>0</v>
      </c>
      <c r="H176" s="7">
        <f t="shared" si="8"/>
        <v>0</v>
      </c>
      <c r="J176"/>
      <c r="L176"/>
      <c r="M176"/>
    </row>
    <row r="177" spans="1:14">
      <c r="A177" s="1"/>
      <c r="C177"/>
      <c r="D177"/>
      <c r="E177"/>
      <c r="F177" s="8">
        <f t="shared" si="6"/>
        <v>0</v>
      </c>
      <c r="G177" s="7">
        <f t="shared" si="7"/>
        <v>0</v>
      </c>
      <c r="H177" s="7">
        <f t="shared" si="8"/>
        <v>0</v>
      </c>
      <c r="J177"/>
      <c r="L177"/>
      <c r="M177"/>
    </row>
    <row r="178" spans="1:14">
      <c r="A178" s="1"/>
      <c r="C178"/>
      <c r="D178"/>
      <c r="E178"/>
      <c r="F178" s="8">
        <f t="shared" si="6"/>
        <v>0</v>
      </c>
      <c r="G178" s="7">
        <f t="shared" si="7"/>
        <v>0</v>
      </c>
      <c r="H178" s="7">
        <f t="shared" si="8"/>
        <v>0</v>
      </c>
      <c r="J178"/>
      <c r="L178"/>
      <c r="M178"/>
    </row>
    <row r="179" spans="1:14">
      <c r="A179" s="1"/>
      <c r="C179"/>
      <c r="D179"/>
      <c r="E179"/>
      <c r="F179" s="8">
        <f t="shared" si="6"/>
        <v>0</v>
      </c>
      <c r="G179" s="7">
        <f t="shared" si="7"/>
        <v>0</v>
      </c>
      <c r="H179" s="7">
        <f t="shared" si="8"/>
        <v>0</v>
      </c>
      <c r="J179"/>
      <c r="L179"/>
      <c r="M179"/>
    </row>
    <row r="180" spans="1:14">
      <c r="A180" s="1"/>
      <c r="C180"/>
      <c r="D180"/>
      <c r="E180"/>
      <c r="F180" s="8">
        <f t="shared" ref="F180:F219" si="9">(D180*E180)/9507</f>
        <v>0</v>
      </c>
      <c r="G180" s="7">
        <f t="shared" ref="G180:G219" si="10">SUM(E180*0.7375)</f>
        <v>0</v>
      </c>
      <c r="H180" s="7">
        <f t="shared" ref="H180:H219" si="11">SUM(D180*G180)/5252</f>
        <v>0</v>
      </c>
      <c r="J180"/>
      <c r="L180"/>
      <c r="M180"/>
    </row>
    <row r="181" spans="1:14">
      <c r="A181" s="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J181"/>
      <c r="L181"/>
      <c r="M181"/>
    </row>
    <row r="182" spans="1:14">
      <c r="A182" s="1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J182"/>
      <c r="L182"/>
      <c r="M182"/>
    </row>
    <row r="183" spans="1:14">
      <c r="A183" s="1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J183"/>
      <c r="L183"/>
      <c r="M183"/>
    </row>
    <row r="184" spans="1:14">
      <c r="A184" s="1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J184"/>
      <c r="L184"/>
      <c r="M184"/>
    </row>
    <row r="185" spans="1:14">
      <c r="A185" s="1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J185"/>
      <c r="L185"/>
      <c r="M185"/>
      <c r="N185"/>
    </row>
    <row r="186" spans="1:14" hidden="1">
      <c r="A186" s="1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  <c r="N186"/>
    </row>
    <row r="187" spans="1:14">
      <c r="A187" s="1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  <c r="N187"/>
    </row>
    <row r="188" spans="1:14" hidden="1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  <c r="N188"/>
    </row>
    <row r="189" spans="1:14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  <c r="N189"/>
    </row>
    <row r="190" spans="1:14" hidden="1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  <c r="N190"/>
    </row>
    <row r="191" spans="1:14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  <c r="N191"/>
    </row>
    <row r="192" spans="1:14" hidden="1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  <c r="N192"/>
    </row>
    <row r="193" spans="1:14" hidden="1">
      <c r="A193" s="1"/>
      <c r="C193"/>
      <c r="D193"/>
      <c r="E193"/>
      <c r="F193" s="8">
        <f t="shared" si="9"/>
        <v>0</v>
      </c>
      <c r="G193" s="7">
        <f t="shared" si="10"/>
        <v>0</v>
      </c>
      <c r="H193" s="7">
        <f t="shared" si="11"/>
        <v>0</v>
      </c>
      <c r="J193"/>
      <c r="L193"/>
      <c r="M193"/>
      <c r="N193"/>
    </row>
    <row r="194" spans="1:14">
      <c r="A194" s="1"/>
      <c r="C194"/>
      <c r="D194"/>
      <c r="E194"/>
      <c r="F194" s="8">
        <f t="shared" si="9"/>
        <v>0</v>
      </c>
      <c r="G194" s="7">
        <f t="shared" si="10"/>
        <v>0</v>
      </c>
      <c r="H194" s="7">
        <f t="shared" si="11"/>
        <v>0</v>
      </c>
      <c r="J194"/>
      <c r="L194"/>
      <c r="M194"/>
      <c r="N194"/>
    </row>
    <row r="195" spans="1:14">
      <c r="A195" s="1"/>
      <c r="C195"/>
      <c r="D195"/>
      <c r="E195"/>
      <c r="F195" s="8">
        <f t="shared" si="9"/>
        <v>0</v>
      </c>
      <c r="G195" s="7">
        <f t="shared" si="10"/>
        <v>0</v>
      </c>
      <c r="H195" s="7">
        <f t="shared" si="11"/>
        <v>0</v>
      </c>
      <c r="J195"/>
      <c r="L195"/>
      <c r="M195"/>
      <c r="N195"/>
    </row>
    <row r="196" spans="1:14">
      <c r="A196" s="1"/>
      <c r="C196"/>
      <c r="D196"/>
      <c r="E196"/>
      <c r="F196" s="8">
        <f t="shared" si="9"/>
        <v>0</v>
      </c>
      <c r="G196" s="7">
        <f t="shared" si="10"/>
        <v>0</v>
      </c>
      <c r="H196" s="7">
        <f t="shared" si="11"/>
        <v>0</v>
      </c>
      <c r="J196"/>
      <c r="L196"/>
      <c r="M196"/>
      <c r="N196"/>
    </row>
    <row r="197" spans="1:14">
      <c r="A197" s="1"/>
      <c r="C197"/>
      <c r="D197"/>
      <c r="E197"/>
      <c r="F197" s="8">
        <f t="shared" si="9"/>
        <v>0</v>
      </c>
      <c r="G197" s="7">
        <f t="shared" si="10"/>
        <v>0</v>
      </c>
      <c r="H197" s="7">
        <f t="shared" si="11"/>
        <v>0</v>
      </c>
      <c r="J197"/>
      <c r="L197"/>
      <c r="M197"/>
      <c r="N197"/>
    </row>
    <row r="198" spans="1:14">
      <c r="A198" s="1"/>
      <c r="C198"/>
      <c r="D198"/>
      <c r="E198"/>
      <c r="F198" s="8">
        <f t="shared" si="9"/>
        <v>0</v>
      </c>
      <c r="G198" s="7">
        <f t="shared" si="10"/>
        <v>0</v>
      </c>
      <c r="H198" s="7">
        <f t="shared" si="11"/>
        <v>0</v>
      </c>
      <c r="J198"/>
      <c r="L198"/>
      <c r="M198"/>
      <c r="N198"/>
    </row>
    <row r="199" spans="1:14" hidden="1">
      <c r="A199" s="1"/>
      <c r="C199"/>
      <c r="D199"/>
      <c r="E199"/>
      <c r="F199" s="8">
        <f t="shared" si="9"/>
        <v>0</v>
      </c>
      <c r="G199" s="7">
        <f t="shared" si="10"/>
        <v>0</v>
      </c>
      <c r="H199" s="7">
        <f t="shared" si="11"/>
        <v>0</v>
      </c>
      <c r="J199"/>
      <c r="L199"/>
      <c r="M199"/>
      <c r="N199"/>
    </row>
    <row r="200" spans="1:14">
      <c r="A200" s="1"/>
      <c r="C200"/>
      <c r="D200"/>
      <c r="E200"/>
      <c r="F200" s="8">
        <f t="shared" si="9"/>
        <v>0</v>
      </c>
      <c r="G200" s="7">
        <f t="shared" si="10"/>
        <v>0</v>
      </c>
      <c r="H200" s="7">
        <f t="shared" si="11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9"/>
        <v>0</v>
      </c>
      <c r="G201" s="7">
        <f t="shared" si="10"/>
        <v>0</v>
      </c>
      <c r="H201" s="7">
        <f t="shared" si="11"/>
        <v>0</v>
      </c>
      <c r="J201"/>
      <c r="L201"/>
      <c r="M201"/>
      <c r="N201"/>
    </row>
    <row r="202" spans="1:14" hidden="1">
      <c r="A202" s="1"/>
      <c r="C202"/>
      <c r="D202"/>
      <c r="E202"/>
      <c r="F202" s="8">
        <f t="shared" si="9"/>
        <v>0</v>
      </c>
      <c r="G202" s="7">
        <f t="shared" si="10"/>
        <v>0</v>
      </c>
      <c r="H202" s="7">
        <f t="shared" si="11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9"/>
        <v>0</v>
      </c>
      <c r="G203" s="7">
        <f t="shared" si="10"/>
        <v>0</v>
      </c>
      <c r="H203" s="7">
        <f t="shared" si="11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9"/>
        <v>0</v>
      </c>
      <c r="G204" s="7">
        <f t="shared" si="10"/>
        <v>0</v>
      </c>
      <c r="H204" s="7">
        <f t="shared" si="11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9"/>
        <v>0</v>
      </c>
      <c r="G205" s="7">
        <f t="shared" si="10"/>
        <v>0</v>
      </c>
      <c r="H205" s="7">
        <f t="shared" si="11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9"/>
        <v>0</v>
      </c>
      <c r="G206" s="7">
        <f t="shared" si="10"/>
        <v>0</v>
      </c>
      <c r="H206" s="7">
        <f t="shared" si="11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9"/>
        <v>0</v>
      </c>
      <c r="G207" s="7">
        <f t="shared" si="10"/>
        <v>0</v>
      </c>
      <c r="H207" s="7">
        <f t="shared" si="11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9"/>
        <v>0</v>
      </c>
      <c r="G208" s="7">
        <f t="shared" si="10"/>
        <v>0</v>
      </c>
      <c r="H208" s="7">
        <f t="shared" si="11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9"/>
        <v>0</v>
      </c>
      <c r="G209" s="7">
        <f t="shared" si="10"/>
        <v>0</v>
      </c>
      <c r="H209" s="7">
        <f t="shared" si="11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9"/>
        <v>0</v>
      </c>
      <c r="G210" s="7">
        <f t="shared" si="10"/>
        <v>0</v>
      </c>
      <c r="H210" s="7">
        <f t="shared" si="11"/>
        <v>0</v>
      </c>
      <c r="J210"/>
      <c r="L210"/>
      <c r="M210"/>
      <c r="N210"/>
    </row>
    <row r="211" spans="1:14" hidden="1">
      <c r="A211" s="1"/>
      <c r="C211"/>
      <c r="D211"/>
      <c r="E211"/>
      <c r="F211" s="8">
        <f t="shared" si="9"/>
        <v>0</v>
      </c>
      <c r="G211" s="7">
        <f t="shared" si="10"/>
        <v>0</v>
      </c>
      <c r="H211" s="7">
        <f t="shared" si="11"/>
        <v>0</v>
      </c>
      <c r="J211"/>
      <c r="L211"/>
      <c r="M211"/>
      <c r="N211"/>
    </row>
    <row r="212" spans="1:14">
      <c r="A212" s="1"/>
      <c r="C212"/>
      <c r="D212"/>
      <c r="E212"/>
      <c r="F212" s="8">
        <f t="shared" si="9"/>
        <v>0</v>
      </c>
      <c r="G212" s="7">
        <f t="shared" si="10"/>
        <v>0</v>
      </c>
      <c r="H212" s="7">
        <f t="shared" si="11"/>
        <v>0</v>
      </c>
      <c r="J212"/>
      <c r="L212"/>
      <c r="M212"/>
      <c r="N212"/>
    </row>
    <row r="213" spans="1:14" hidden="1">
      <c r="A213" s="1"/>
      <c r="C213"/>
      <c r="D213"/>
      <c r="E213"/>
      <c r="F213" s="8">
        <f t="shared" si="9"/>
        <v>0</v>
      </c>
      <c r="G213" s="7">
        <f t="shared" si="10"/>
        <v>0</v>
      </c>
      <c r="H213" s="7">
        <f t="shared" si="11"/>
        <v>0</v>
      </c>
      <c r="J213"/>
      <c r="L213"/>
      <c r="M213"/>
      <c r="N213"/>
    </row>
    <row r="214" spans="1:14">
      <c r="A214" s="1"/>
      <c r="C214"/>
      <c r="D214"/>
      <c r="E214"/>
      <c r="F214" s="8">
        <f t="shared" si="9"/>
        <v>0</v>
      </c>
      <c r="G214" s="7">
        <f t="shared" si="10"/>
        <v>0</v>
      </c>
      <c r="H214" s="7">
        <f t="shared" si="11"/>
        <v>0</v>
      </c>
      <c r="J214"/>
      <c r="L214"/>
      <c r="M214"/>
      <c r="N214"/>
    </row>
    <row r="215" spans="1:14" hidden="1">
      <c r="A215" s="1"/>
      <c r="C215"/>
      <c r="D215"/>
      <c r="E215"/>
      <c r="F215" s="8">
        <f t="shared" si="9"/>
        <v>0</v>
      </c>
      <c r="G215" s="7">
        <f t="shared" si="10"/>
        <v>0</v>
      </c>
      <c r="H215" s="7">
        <f t="shared" si="11"/>
        <v>0</v>
      </c>
      <c r="J215"/>
      <c r="L215"/>
      <c r="M215"/>
      <c r="N215"/>
    </row>
    <row r="216" spans="1:14">
      <c r="A216" s="1"/>
      <c r="C216"/>
      <c r="D216"/>
      <c r="E216"/>
      <c r="F216" s="8">
        <f t="shared" si="9"/>
        <v>0</v>
      </c>
      <c r="G216" s="7">
        <f t="shared" si="10"/>
        <v>0</v>
      </c>
      <c r="H216" s="7">
        <f t="shared" si="11"/>
        <v>0</v>
      </c>
      <c r="J216"/>
      <c r="L216"/>
      <c r="M216"/>
      <c r="N216"/>
    </row>
    <row r="217" spans="1:14" hidden="1">
      <c r="A217" s="1"/>
      <c r="C217"/>
      <c r="D217"/>
      <c r="E217"/>
      <c r="F217" s="8">
        <f t="shared" si="9"/>
        <v>0</v>
      </c>
      <c r="G217" s="7">
        <f t="shared" si="10"/>
        <v>0</v>
      </c>
      <c r="H217" s="7">
        <f t="shared" si="11"/>
        <v>0</v>
      </c>
      <c r="J217"/>
      <c r="L217"/>
      <c r="M217"/>
      <c r="N217"/>
    </row>
    <row r="218" spans="1:14" hidden="1">
      <c r="A218" s="1"/>
      <c r="C218"/>
      <c r="D218"/>
      <c r="E218"/>
      <c r="F218" s="8">
        <f t="shared" si="9"/>
        <v>0</v>
      </c>
      <c r="G218" s="7">
        <f t="shared" si="10"/>
        <v>0</v>
      </c>
      <c r="H218" s="7">
        <f t="shared" si="11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9"/>
        <v>0</v>
      </c>
      <c r="G219" s="7">
        <f t="shared" si="10"/>
        <v>0</v>
      </c>
      <c r="H219" s="7">
        <f t="shared" si="11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ref="F220:F233" si="12">(D220*E220)/9507</f>
        <v>0</v>
      </c>
      <c r="G220" s="7">
        <f t="shared" ref="G220:G233" si="13">SUM(E220*0.7375)</f>
        <v>0</v>
      </c>
      <c r="H220" s="7">
        <f t="shared" ref="H220:H233" si="14">SUM(D220*G220)/5252</f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12"/>
        <v>0</v>
      </c>
      <c r="G233" s="7">
        <f t="shared" si="13"/>
        <v>0</v>
      </c>
      <c r="H233" s="7">
        <f t="shared" si="14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ref="F234:F297" si="15">(D234*E234)/9507</f>
        <v>0</v>
      </c>
      <c r="G234" s="7">
        <f t="shared" ref="G234:G297" si="16">SUM(E234*0.7375)</f>
        <v>0</v>
      </c>
      <c r="H234" s="7">
        <f t="shared" ref="H234:H297" si="17">SUM(D234*G234)/5252</f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15"/>
        <v>0</v>
      </c>
      <c r="G235" s="7">
        <f t="shared" si="16"/>
        <v>0</v>
      </c>
      <c r="H235" s="7">
        <f t="shared" si="17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15"/>
        <v>0</v>
      </c>
      <c r="G236" s="7">
        <f t="shared" si="16"/>
        <v>0</v>
      </c>
      <c r="H236" s="7">
        <f t="shared" si="17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15"/>
        <v>0</v>
      </c>
      <c r="G237" s="7">
        <f t="shared" si="16"/>
        <v>0</v>
      </c>
      <c r="H237" s="7">
        <f t="shared" si="17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15"/>
        <v>0</v>
      </c>
      <c r="G238" s="7">
        <f t="shared" si="16"/>
        <v>0</v>
      </c>
      <c r="H238" s="7">
        <f t="shared" si="17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15"/>
        <v>0</v>
      </c>
      <c r="G239" s="7">
        <f t="shared" si="16"/>
        <v>0</v>
      </c>
      <c r="H239" s="7">
        <f t="shared" si="17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15"/>
        <v>0</v>
      </c>
      <c r="G240" s="7">
        <f t="shared" si="16"/>
        <v>0</v>
      </c>
      <c r="H240" s="7">
        <f t="shared" si="17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15"/>
        <v>0</v>
      </c>
      <c r="G241" s="7">
        <f t="shared" si="16"/>
        <v>0</v>
      </c>
      <c r="H241" s="7">
        <f t="shared" si="17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15"/>
        <v>0</v>
      </c>
      <c r="G242" s="7">
        <f t="shared" si="16"/>
        <v>0</v>
      </c>
      <c r="H242" s="7">
        <f t="shared" si="17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15"/>
        <v>0</v>
      </c>
      <c r="G243" s="7">
        <f t="shared" si="16"/>
        <v>0</v>
      </c>
      <c r="H243" s="7">
        <f t="shared" si="17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ref="F298:F361" si="18">(D298*E298)/9507</f>
        <v>0</v>
      </c>
      <c r="G298" s="7">
        <f t="shared" ref="G298:G361" si="19">SUM(E298*0.7375)</f>
        <v>0</v>
      </c>
      <c r="H298" s="7">
        <f t="shared" ref="H298:H361" si="20">SUM(D298*G298)/5252</f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8"/>
        <v>0</v>
      </c>
      <c r="G299" s="7">
        <f t="shared" si="19"/>
        <v>0</v>
      </c>
      <c r="H299" s="7">
        <f t="shared" si="20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8"/>
        <v>0</v>
      </c>
      <c r="G300" s="7">
        <f t="shared" si="19"/>
        <v>0</v>
      </c>
      <c r="H300" s="7">
        <f t="shared" si="20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8"/>
        <v>0</v>
      </c>
      <c r="G301" s="7">
        <f t="shared" si="19"/>
        <v>0</v>
      </c>
      <c r="H301" s="7">
        <f t="shared" si="20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8"/>
        <v>0</v>
      </c>
      <c r="G302" s="7">
        <f t="shared" si="19"/>
        <v>0</v>
      </c>
      <c r="H302" s="7">
        <f t="shared" si="20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8"/>
        <v>0</v>
      </c>
      <c r="G303" s="7">
        <f t="shared" si="19"/>
        <v>0</v>
      </c>
      <c r="H303" s="7">
        <f t="shared" si="20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8"/>
        <v>0</v>
      </c>
      <c r="G304" s="7">
        <f t="shared" si="19"/>
        <v>0</v>
      </c>
      <c r="H304" s="7">
        <f t="shared" si="20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8"/>
        <v>0</v>
      </c>
      <c r="G305" s="7">
        <f t="shared" si="19"/>
        <v>0</v>
      </c>
      <c r="H305" s="7">
        <f t="shared" si="20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8"/>
        <v>0</v>
      </c>
      <c r="G306" s="7">
        <f t="shared" si="19"/>
        <v>0</v>
      </c>
      <c r="H306" s="7">
        <f t="shared" si="20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8"/>
        <v>0</v>
      </c>
      <c r="G307" s="7">
        <f t="shared" si="19"/>
        <v>0</v>
      </c>
      <c r="H307" s="7">
        <f t="shared" si="20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ref="F362:F425" si="21">(D362*E362)/9507</f>
        <v>0</v>
      </c>
      <c r="G362" s="7">
        <f t="shared" ref="G362:G425" si="22">SUM(E362*0.7375)</f>
        <v>0</v>
      </c>
      <c r="H362" s="7">
        <f t="shared" ref="H362:H425" si="23">SUM(D362*G362)/5252</f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21"/>
        <v>0</v>
      </c>
      <c r="G363" s="7">
        <f t="shared" si="22"/>
        <v>0</v>
      </c>
      <c r="H363" s="7">
        <f t="shared" si="23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21"/>
        <v>0</v>
      </c>
      <c r="G364" s="7">
        <f t="shared" si="22"/>
        <v>0</v>
      </c>
      <c r="H364" s="7">
        <f t="shared" si="23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21"/>
        <v>0</v>
      </c>
      <c r="G365" s="7">
        <f t="shared" si="22"/>
        <v>0</v>
      </c>
      <c r="H365" s="7">
        <f t="shared" si="23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21"/>
        <v>0</v>
      </c>
      <c r="G366" s="7">
        <f t="shared" si="22"/>
        <v>0</v>
      </c>
      <c r="H366" s="7">
        <f t="shared" si="23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21"/>
        <v>0</v>
      </c>
      <c r="G367" s="7">
        <f t="shared" si="22"/>
        <v>0</v>
      </c>
      <c r="H367" s="7">
        <f t="shared" si="23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21"/>
        <v>0</v>
      </c>
      <c r="G368" s="7">
        <f t="shared" si="22"/>
        <v>0</v>
      </c>
      <c r="H368" s="7">
        <f t="shared" si="23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21"/>
        <v>0</v>
      </c>
      <c r="G369" s="7">
        <f t="shared" si="22"/>
        <v>0</v>
      </c>
      <c r="H369" s="7">
        <f t="shared" si="23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21"/>
        <v>0</v>
      </c>
      <c r="G370" s="7">
        <f t="shared" si="22"/>
        <v>0</v>
      </c>
      <c r="H370" s="7">
        <f t="shared" si="23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21"/>
        <v>0</v>
      </c>
      <c r="G371" s="7">
        <f t="shared" si="22"/>
        <v>0</v>
      </c>
      <c r="H371" s="7">
        <f t="shared" si="23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ref="F426:F489" si="24">(D426*E426)/9507</f>
        <v>0</v>
      </c>
      <c r="G426" s="7">
        <f t="shared" ref="G426:G489" si="25">SUM(E426*0.7375)</f>
        <v>0</v>
      </c>
      <c r="H426" s="7">
        <f t="shared" ref="H426:H489" si="26">SUM(D426*G426)/5252</f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4"/>
        <v>0</v>
      </c>
      <c r="G427" s="7">
        <f t="shared" si="25"/>
        <v>0</v>
      </c>
      <c r="H427" s="7">
        <f t="shared" si="26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4"/>
        <v>0</v>
      </c>
      <c r="G428" s="7">
        <f t="shared" si="25"/>
        <v>0</v>
      </c>
      <c r="H428" s="7">
        <f t="shared" si="26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4"/>
        <v>0</v>
      </c>
      <c r="G429" s="7">
        <f t="shared" si="25"/>
        <v>0</v>
      </c>
      <c r="H429" s="7">
        <f t="shared" si="26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4"/>
        <v>0</v>
      </c>
      <c r="G430" s="7">
        <f t="shared" si="25"/>
        <v>0</v>
      </c>
      <c r="H430" s="7">
        <f t="shared" si="26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4"/>
        <v>0</v>
      </c>
      <c r="G431" s="7">
        <f t="shared" si="25"/>
        <v>0</v>
      </c>
      <c r="H431" s="7">
        <f t="shared" si="26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4"/>
        <v>0</v>
      </c>
      <c r="G432" s="7">
        <f t="shared" si="25"/>
        <v>0</v>
      </c>
      <c r="H432" s="7">
        <f t="shared" si="26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4"/>
        <v>0</v>
      </c>
      <c r="G433" s="7">
        <f t="shared" si="25"/>
        <v>0</v>
      </c>
      <c r="H433" s="7">
        <f t="shared" si="26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4"/>
        <v>0</v>
      </c>
      <c r="G434" s="7">
        <f t="shared" si="25"/>
        <v>0</v>
      </c>
      <c r="H434" s="7">
        <f t="shared" si="26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4"/>
        <v>0</v>
      </c>
      <c r="G435" s="7">
        <f t="shared" si="25"/>
        <v>0</v>
      </c>
      <c r="H435" s="7">
        <f t="shared" si="26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ref="F490:F553" si="27">(D490*E490)/9507</f>
        <v>0</v>
      </c>
      <c r="G490" s="7">
        <f t="shared" ref="G490:G553" si="28">SUM(E490*0.7375)</f>
        <v>0</v>
      </c>
      <c r="H490" s="7">
        <f t="shared" ref="H490:H553" si="29">SUM(D490*G490)/5252</f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7"/>
        <v>0</v>
      </c>
      <c r="G491" s="7">
        <f t="shared" si="28"/>
        <v>0</v>
      </c>
      <c r="H491" s="7">
        <f t="shared" si="29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7"/>
        <v>0</v>
      </c>
      <c r="G492" s="7">
        <f t="shared" si="28"/>
        <v>0</v>
      </c>
      <c r="H492" s="7">
        <f t="shared" si="29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7"/>
        <v>0</v>
      </c>
      <c r="G493" s="7">
        <f t="shared" si="28"/>
        <v>0</v>
      </c>
      <c r="H493" s="7">
        <f t="shared" si="29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7"/>
        <v>0</v>
      </c>
      <c r="G494" s="7">
        <f t="shared" si="28"/>
        <v>0</v>
      </c>
      <c r="H494" s="7">
        <f t="shared" si="29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7"/>
        <v>0</v>
      </c>
      <c r="G495" s="7">
        <f t="shared" si="28"/>
        <v>0</v>
      </c>
      <c r="H495" s="7">
        <f t="shared" si="29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7"/>
        <v>0</v>
      </c>
      <c r="G496" s="7">
        <f t="shared" si="28"/>
        <v>0</v>
      </c>
      <c r="H496" s="7">
        <f t="shared" si="29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7"/>
        <v>0</v>
      </c>
      <c r="G497" s="7">
        <f t="shared" si="28"/>
        <v>0</v>
      </c>
      <c r="H497" s="7">
        <f t="shared" si="29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7"/>
        <v>0</v>
      </c>
      <c r="G498" s="7">
        <f t="shared" si="28"/>
        <v>0</v>
      </c>
      <c r="H498" s="7">
        <f t="shared" si="29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7"/>
        <v>0</v>
      </c>
      <c r="G499" s="7">
        <f t="shared" si="28"/>
        <v>0</v>
      </c>
      <c r="H499" s="7">
        <f t="shared" si="29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J541"/>
      <c r="L541"/>
      <c r="M541"/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J542"/>
      <c r="L542"/>
      <c r="M542"/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J543"/>
      <c r="L543"/>
      <c r="M543"/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J544"/>
      <c r="L544"/>
      <c r="M544"/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J545"/>
      <c r="L545"/>
      <c r="M545"/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J546"/>
      <c r="L546"/>
      <c r="M546"/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ref="F554:F617" si="30">(D554*E554)/9507</f>
        <v>0</v>
      </c>
      <c r="G554" s="7">
        <f t="shared" ref="G554:G617" si="31">SUM(E554*0.7375)</f>
        <v>0</v>
      </c>
      <c r="H554" s="7">
        <f t="shared" ref="H554:H617" si="32">SUM(D554*G554)/5252</f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30"/>
        <v>0</v>
      </c>
      <c r="G555" s="7">
        <f t="shared" si="31"/>
        <v>0</v>
      </c>
      <c r="H555" s="7">
        <f t="shared" si="32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30"/>
        <v>0</v>
      </c>
      <c r="G556" s="7">
        <f t="shared" si="31"/>
        <v>0</v>
      </c>
      <c r="H556" s="7">
        <f t="shared" si="32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30"/>
        <v>0</v>
      </c>
      <c r="G557" s="7">
        <f t="shared" si="31"/>
        <v>0</v>
      </c>
      <c r="H557" s="7">
        <f t="shared" si="32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30"/>
        <v>0</v>
      </c>
      <c r="G558" s="7">
        <f t="shared" si="31"/>
        <v>0</v>
      </c>
      <c r="H558" s="7">
        <f t="shared" si="32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30"/>
        <v>0</v>
      </c>
      <c r="G559" s="7">
        <f t="shared" si="31"/>
        <v>0</v>
      </c>
      <c r="H559" s="7">
        <f t="shared" si="32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30"/>
        <v>0</v>
      </c>
      <c r="G560" s="7">
        <f t="shared" si="31"/>
        <v>0</v>
      </c>
      <c r="H560" s="7">
        <f t="shared" si="32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30"/>
        <v>0</v>
      </c>
      <c r="G561" s="7">
        <f t="shared" si="31"/>
        <v>0</v>
      </c>
      <c r="H561" s="7">
        <f t="shared" si="32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30"/>
        <v>0</v>
      </c>
      <c r="G562" s="7">
        <f t="shared" si="31"/>
        <v>0</v>
      </c>
      <c r="H562" s="7">
        <f t="shared" si="32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30"/>
        <v>0</v>
      </c>
      <c r="G563" s="7">
        <f t="shared" si="31"/>
        <v>0</v>
      </c>
      <c r="H563" s="7">
        <f t="shared" si="32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ref="F618:F681" si="33">(D618*E618)/9507</f>
        <v>0</v>
      </c>
      <c r="G618" s="7">
        <f t="shared" ref="G618:G681" si="34">SUM(E618*0.7375)</f>
        <v>0</v>
      </c>
      <c r="H618" s="7">
        <f t="shared" ref="H618:H681" si="35">SUM(D618*G618)/5252</f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3"/>
        <v>0</v>
      </c>
      <c r="G619" s="7">
        <f t="shared" si="34"/>
        <v>0</v>
      </c>
      <c r="H619" s="7">
        <f t="shared" si="35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3"/>
        <v>0</v>
      </c>
      <c r="G620" s="7">
        <f t="shared" si="34"/>
        <v>0</v>
      </c>
      <c r="H620" s="7">
        <f t="shared" si="35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3"/>
        <v>0</v>
      </c>
      <c r="G621" s="7">
        <f t="shared" si="34"/>
        <v>0</v>
      </c>
      <c r="H621" s="7">
        <f t="shared" si="35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3"/>
        <v>0</v>
      </c>
      <c r="G622" s="7">
        <f t="shared" si="34"/>
        <v>0</v>
      </c>
      <c r="H622" s="7">
        <f t="shared" si="35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3"/>
        <v>0</v>
      </c>
      <c r="G623" s="7">
        <f t="shared" si="34"/>
        <v>0</v>
      </c>
      <c r="H623" s="7">
        <f t="shared" si="35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3"/>
        <v>0</v>
      </c>
      <c r="G624" s="7">
        <f t="shared" si="34"/>
        <v>0</v>
      </c>
      <c r="H624" s="7">
        <f t="shared" si="35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3"/>
        <v>0</v>
      </c>
      <c r="G625" s="7">
        <f t="shared" si="34"/>
        <v>0</v>
      </c>
      <c r="H625" s="7">
        <f t="shared" si="35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3"/>
        <v>0</v>
      </c>
      <c r="G626" s="7">
        <f t="shared" si="34"/>
        <v>0</v>
      </c>
      <c r="H626" s="7">
        <f t="shared" si="35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3"/>
        <v>0</v>
      </c>
      <c r="G627" s="7">
        <f t="shared" si="34"/>
        <v>0</v>
      </c>
      <c r="H627" s="7">
        <f t="shared" si="35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ref="F682:F745" si="36">(D682*E682)/9507</f>
        <v>0</v>
      </c>
      <c r="G682" s="7">
        <f t="shared" ref="G682:G745" si="37">SUM(E682*0.7375)</f>
        <v>0</v>
      </c>
      <c r="H682" s="7">
        <f t="shared" ref="H682:H745" si="38">SUM(D682*G682)/5252</f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6"/>
        <v>0</v>
      </c>
      <c r="G683" s="7">
        <f t="shared" si="37"/>
        <v>0</v>
      </c>
      <c r="H683" s="7">
        <f t="shared" si="38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6"/>
        <v>0</v>
      </c>
      <c r="G684" s="7">
        <f t="shared" si="37"/>
        <v>0</v>
      </c>
      <c r="H684" s="7">
        <f t="shared" si="38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6"/>
        <v>0</v>
      </c>
      <c r="G685" s="7">
        <f t="shared" si="37"/>
        <v>0</v>
      </c>
      <c r="H685" s="7">
        <f t="shared" si="38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6"/>
        <v>0</v>
      </c>
      <c r="G686" s="7">
        <f t="shared" si="37"/>
        <v>0</v>
      </c>
      <c r="H686" s="7">
        <f t="shared" si="38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6"/>
        <v>0</v>
      </c>
      <c r="G687" s="7">
        <f t="shared" si="37"/>
        <v>0</v>
      </c>
      <c r="H687" s="7">
        <f t="shared" si="38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6"/>
        <v>0</v>
      </c>
      <c r="G688" s="7">
        <f t="shared" si="37"/>
        <v>0</v>
      </c>
      <c r="H688" s="7">
        <f t="shared" si="38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6"/>
        <v>0</v>
      </c>
      <c r="G689" s="7">
        <f t="shared" si="37"/>
        <v>0</v>
      </c>
      <c r="H689" s="7">
        <f t="shared" si="38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6"/>
        <v>0</v>
      </c>
      <c r="G690" s="7">
        <f t="shared" si="37"/>
        <v>0</v>
      </c>
      <c r="H690" s="7">
        <f t="shared" si="38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6"/>
        <v>0</v>
      </c>
      <c r="G691" s="7">
        <f t="shared" si="37"/>
        <v>0</v>
      </c>
      <c r="H691" s="7">
        <f t="shared" si="38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ref="F746:F809" si="39">(D746*E746)/9507</f>
        <v>0</v>
      </c>
      <c r="G746" s="7">
        <f t="shared" ref="G746:G809" si="40">SUM(E746*0.7375)</f>
        <v>0</v>
      </c>
      <c r="H746" s="7">
        <f t="shared" ref="H746:H809" si="41">SUM(D746*G746)/5252</f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9"/>
        <v>0</v>
      </c>
      <c r="G747" s="7">
        <f t="shared" si="40"/>
        <v>0</v>
      </c>
      <c r="H747" s="7">
        <f t="shared" si="41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9"/>
        <v>0</v>
      </c>
      <c r="G748" s="7">
        <f t="shared" si="40"/>
        <v>0</v>
      </c>
      <c r="H748" s="7">
        <f t="shared" si="41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9"/>
        <v>0</v>
      </c>
      <c r="G749" s="7">
        <f t="shared" si="40"/>
        <v>0</v>
      </c>
      <c r="H749" s="7">
        <f t="shared" si="41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9"/>
        <v>0</v>
      </c>
      <c r="G750" s="7">
        <f t="shared" si="40"/>
        <v>0</v>
      </c>
      <c r="H750" s="7">
        <f t="shared" si="41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9"/>
        <v>0</v>
      </c>
      <c r="G751" s="7">
        <f t="shared" si="40"/>
        <v>0</v>
      </c>
      <c r="H751" s="7">
        <f t="shared" si="41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9"/>
        <v>0</v>
      </c>
      <c r="G752" s="7">
        <f t="shared" si="40"/>
        <v>0</v>
      </c>
      <c r="H752" s="7">
        <f t="shared" si="41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9"/>
        <v>0</v>
      </c>
      <c r="G753" s="7">
        <f t="shared" si="40"/>
        <v>0</v>
      </c>
      <c r="H753" s="7">
        <f t="shared" si="41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9"/>
        <v>0</v>
      </c>
      <c r="G754" s="7">
        <f t="shared" si="40"/>
        <v>0</v>
      </c>
      <c r="H754" s="7">
        <f t="shared" si="41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9"/>
        <v>0</v>
      </c>
      <c r="G755" s="7">
        <f t="shared" si="40"/>
        <v>0</v>
      </c>
      <c r="H755" s="7">
        <f t="shared" si="41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3:14"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3:14"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3:14"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3:14"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3:14"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3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3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3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3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3:14">
      <c r="C810"/>
      <c r="D810"/>
      <c r="E810"/>
      <c r="F810" s="8">
        <f t="shared" ref="F810:F873" si="42">(D810*E810)/9507</f>
        <v>0</v>
      </c>
      <c r="G810" s="7">
        <f t="shared" ref="G810:G873" si="43">SUM(E810*0.7375)</f>
        <v>0</v>
      </c>
      <c r="H810" s="7">
        <f t="shared" ref="H810:H873" si="44">SUM(D810*G810)/5252</f>
        <v>0</v>
      </c>
      <c r="J810"/>
      <c r="L810"/>
      <c r="M810"/>
      <c r="N810"/>
    </row>
    <row r="811" spans="3:14">
      <c r="C811"/>
      <c r="D811"/>
      <c r="E811"/>
      <c r="F811" s="8">
        <f t="shared" si="42"/>
        <v>0</v>
      </c>
      <c r="G811" s="7">
        <f t="shared" si="43"/>
        <v>0</v>
      </c>
      <c r="H811" s="7">
        <f t="shared" si="44"/>
        <v>0</v>
      </c>
      <c r="J811"/>
      <c r="L811"/>
      <c r="M811"/>
      <c r="N811"/>
    </row>
    <row r="812" spans="3:14">
      <c r="C812"/>
      <c r="D812"/>
      <c r="E812"/>
      <c r="F812" s="8">
        <f t="shared" si="42"/>
        <v>0</v>
      </c>
      <c r="G812" s="7">
        <f t="shared" si="43"/>
        <v>0</v>
      </c>
      <c r="H812" s="7">
        <f t="shared" si="44"/>
        <v>0</v>
      </c>
      <c r="J812"/>
      <c r="L812"/>
      <c r="M812"/>
      <c r="N812"/>
    </row>
    <row r="813" spans="3:14">
      <c r="C813"/>
      <c r="D813"/>
      <c r="E813"/>
      <c r="F813" s="8">
        <f t="shared" si="42"/>
        <v>0</v>
      </c>
      <c r="G813" s="7">
        <f t="shared" si="43"/>
        <v>0</v>
      </c>
      <c r="H813" s="7">
        <f t="shared" si="44"/>
        <v>0</v>
      </c>
      <c r="J813"/>
      <c r="L813"/>
      <c r="M813"/>
      <c r="N813"/>
    </row>
    <row r="814" spans="3:14">
      <c r="C814"/>
      <c r="D814"/>
      <c r="E814"/>
      <c r="F814" s="8">
        <f t="shared" si="42"/>
        <v>0</v>
      </c>
      <c r="G814" s="7">
        <f t="shared" si="43"/>
        <v>0</v>
      </c>
      <c r="H814" s="7">
        <f t="shared" si="44"/>
        <v>0</v>
      </c>
      <c r="J814"/>
      <c r="L814"/>
      <c r="M814"/>
      <c r="N814"/>
    </row>
    <row r="815" spans="3:14">
      <c r="C815"/>
      <c r="D815"/>
      <c r="E815"/>
      <c r="F815" s="8">
        <f t="shared" si="42"/>
        <v>0</v>
      </c>
      <c r="G815" s="7">
        <f t="shared" si="43"/>
        <v>0</v>
      </c>
      <c r="H815" s="7">
        <f t="shared" si="44"/>
        <v>0</v>
      </c>
      <c r="J815"/>
      <c r="L815"/>
      <c r="M815"/>
      <c r="N815"/>
    </row>
    <row r="816" spans="3:14">
      <c r="C816"/>
      <c r="D816"/>
      <c r="E816"/>
      <c r="F816" s="8">
        <f t="shared" si="42"/>
        <v>0</v>
      </c>
      <c r="G816" s="7">
        <f t="shared" si="43"/>
        <v>0</v>
      </c>
      <c r="H816" s="7">
        <f t="shared" si="44"/>
        <v>0</v>
      </c>
      <c r="J816"/>
      <c r="L816"/>
      <c r="M816"/>
      <c r="N816"/>
    </row>
    <row r="817" spans="3:14">
      <c r="C817"/>
      <c r="D817"/>
      <c r="E817"/>
      <c r="F817" s="8">
        <f t="shared" si="42"/>
        <v>0</v>
      </c>
      <c r="G817" s="7">
        <f t="shared" si="43"/>
        <v>0</v>
      </c>
      <c r="H817" s="7">
        <f t="shared" si="44"/>
        <v>0</v>
      </c>
      <c r="J817"/>
      <c r="L817"/>
      <c r="M817"/>
      <c r="N817"/>
    </row>
    <row r="818" spans="3:14">
      <c r="C818"/>
      <c r="D818"/>
      <c r="E818"/>
      <c r="F818" s="8">
        <f t="shared" si="42"/>
        <v>0</v>
      </c>
      <c r="G818" s="7">
        <f t="shared" si="43"/>
        <v>0</v>
      </c>
      <c r="H818" s="7">
        <f t="shared" si="44"/>
        <v>0</v>
      </c>
      <c r="J818"/>
      <c r="L818"/>
      <c r="M818"/>
      <c r="N818"/>
    </row>
    <row r="819" spans="3:14">
      <c r="C819"/>
      <c r="D819"/>
      <c r="E819"/>
      <c r="F819" s="8">
        <f t="shared" si="42"/>
        <v>0</v>
      </c>
      <c r="G819" s="7">
        <f t="shared" si="43"/>
        <v>0</v>
      </c>
      <c r="H819" s="7">
        <f t="shared" si="44"/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ref="F874:F937" si="45">(D874*E874)/9507</f>
        <v>0</v>
      </c>
      <c r="G874" s="7">
        <f t="shared" ref="G874:G937" si="46">SUM(E874*0.7375)</f>
        <v>0</v>
      </c>
      <c r="H874" s="7">
        <f t="shared" ref="H874:H937" si="47">SUM(D874*G874)/5252</f>
        <v>0</v>
      </c>
      <c r="J874"/>
      <c r="L874"/>
      <c r="M874"/>
      <c r="N874"/>
    </row>
    <row r="875" spans="3:14">
      <c r="C875"/>
      <c r="D875"/>
      <c r="E875"/>
      <c r="F875" s="8">
        <f t="shared" si="45"/>
        <v>0</v>
      </c>
      <c r="G875" s="7">
        <f t="shared" si="46"/>
        <v>0</v>
      </c>
      <c r="H875" s="7">
        <f t="shared" si="47"/>
        <v>0</v>
      </c>
      <c r="J875"/>
      <c r="L875"/>
      <c r="M875"/>
      <c r="N875"/>
    </row>
    <row r="876" spans="3:14">
      <c r="C876"/>
      <c r="D876"/>
      <c r="E876"/>
      <c r="F876" s="8">
        <f t="shared" si="45"/>
        <v>0</v>
      </c>
      <c r="G876" s="7">
        <f t="shared" si="46"/>
        <v>0</v>
      </c>
      <c r="H876" s="7">
        <f t="shared" si="47"/>
        <v>0</v>
      </c>
      <c r="J876"/>
      <c r="L876"/>
      <c r="M876"/>
      <c r="N876"/>
    </row>
    <row r="877" spans="3:14">
      <c r="C877"/>
      <c r="D877"/>
      <c r="E877"/>
      <c r="F877" s="8">
        <f t="shared" si="45"/>
        <v>0</v>
      </c>
      <c r="G877" s="7">
        <f t="shared" si="46"/>
        <v>0</v>
      </c>
      <c r="H877" s="7">
        <f t="shared" si="47"/>
        <v>0</v>
      </c>
      <c r="J877"/>
      <c r="L877"/>
      <c r="M877"/>
      <c r="N877"/>
    </row>
    <row r="878" spans="3:14">
      <c r="C878"/>
      <c r="D878"/>
      <c r="E878"/>
      <c r="F878" s="8">
        <f t="shared" si="45"/>
        <v>0</v>
      </c>
      <c r="G878" s="7">
        <f t="shared" si="46"/>
        <v>0</v>
      </c>
      <c r="H878" s="7">
        <f t="shared" si="47"/>
        <v>0</v>
      </c>
      <c r="J878"/>
      <c r="L878"/>
      <c r="M878"/>
      <c r="N878"/>
    </row>
    <row r="879" spans="3:14">
      <c r="C879"/>
      <c r="D879"/>
      <c r="E879"/>
      <c r="F879" s="8">
        <f t="shared" si="45"/>
        <v>0</v>
      </c>
      <c r="G879" s="7">
        <f t="shared" si="46"/>
        <v>0</v>
      </c>
      <c r="H879" s="7">
        <f t="shared" si="47"/>
        <v>0</v>
      </c>
      <c r="J879"/>
      <c r="L879"/>
      <c r="M879"/>
      <c r="N879"/>
    </row>
    <row r="880" spans="3:14">
      <c r="C880"/>
      <c r="D880"/>
      <c r="E880"/>
      <c r="F880" s="8">
        <f t="shared" si="45"/>
        <v>0</v>
      </c>
      <c r="G880" s="7">
        <f t="shared" si="46"/>
        <v>0</v>
      </c>
      <c r="H880" s="7">
        <f t="shared" si="47"/>
        <v>0</v>
      </c>
      <c r="J880"/>
      <c r="L880"/>
      <c r="M880"/>
      <c r="N880"/>
    </row>
    <row r="881" spans="3:14">
      <c r="C881"/>
      <c r="D881"/>
      <c r="E881"/>
      <c r="F881" s="8">
        <f t="shared" si="45"/>
        <v>0</v>
      </c>
      <c r="G881" s="7">
        <f t="shared" si="46"/>
        <v>0</v>
      </c>
      <c r="H881" s="7">
        <f t="shared" si="47"/>
        <v>0</v>
      </c>
      <c r="J881"/>
      <c r="L881"/>
      <c r="M881"/>
      <c r="N881"/>
    </row>
    <row r="882" spans="3:14">
      <c r="C882"/>
      <c r="D882"/>
      <c r="E882"/>
      <c r="F882" s="8">
        <f t="shared" si="45"/>
        <v>0</v>
      </c>
      <c r="G882" s="7">
        <f t="shared" si="46"/>
        <v>0</v>
      </c>
      <c r="H882" s="7">
        <f t="shared" si="47"/>
        <v>0</v>
      </c>
      <c r="J882"/>
      <c r="L882"/>
      <c r="M882"/>
      <c r="N882"/>
    </row>
    <row r="883" spans="3:14">
      <c r="C883"/>
      <c r="D883"/>
      <c r="E883"/>
      <c r="F883" s="8">
        <f t="shared" si="45"/>
        <v>0</v>
      </c>
      <c r="G883" s="7">
        <f t="shared" si="46"/>
        <v>0</v>
      </c>
      <c r="H883" s="7">
        <f t="shared" si="47"/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ref="F938:F1001" si="48">(D938*E938)/9507</f>
        <v>0</v>
      </c>
      <c r="G938" s="7">
        <f t="shared" ref="G938:G1001" si="49">SUM(E938*0.7375)</f>
        <v>0</v>
      </c>
      <c r="H938" s="7">
        <f t="shared" ref="H938:H1001" si="50">SUM(D938*G938)/5252</f>
        <v>0</v>
      </c>
      <c r="J938"/>
      <c r="L938"/>
      <c r="M938"/>
      <c r="N938"/>
    </row>
    <row r="939" spans="3:14">
      <c r="C939"/>
      <c r="D939"/>
      <c r="E939"/>
      <c r="F939" s="8">
        <f t="shared" si="48"/>
        <v>0</v>
      </c>
      <c r="G939" s="7">
        <f t="shared" si="49"/>
        <v>0</v>
      </c>
      <c r="H939" s="7">
        <f t="shared" si="50"/>
        <v>0</v>
      </c>
      <c r="J939"/>
      <c r="L939"/>
      <c r="M939"/>
      <c r="N939"/>
    </row>
    <row r="940" spans="3:14">
      <c r="C940"/>
      <c r="D940"/>
      <c r="E940"/>
      <c r="F940" s="8">
        <f t="shared" si="48"/>
        <v>0</v>
      </c>
      <c r="G940" s="7">
        <f t="shared" si="49"/>
        <v>0</v>
      </c>
      <c r="H940" s="7">
        <f t="shared" si="50"/>
        <v>0</v>
      </c>
      <c r="J940"/>
      <c r="L940"/>
      <c r="M940"/>
      <c r="N940"/>
    </row>
    <row r="941" spans="3:14">
      <c r="C941"/>
      <c r="D941"/>
      <c r="E941"/>
      <c r="F941" s="8">
        <f t="shared" si="48"/>
        <v>0</v>
      </c>
      <c r="G941" s="7">
        <f t="shared" si="49"/>
        <v>0</v>
      </c>
      <c r="H941" s="7">
        <f t="shared" si="50"/>
        <v>0</v>
      </c>
      <c r="J941"/>
      <c r="L941"/>
      <c r="M941"/>
      <c r="N941"/>
    </row>
    <row r="942" spans="3:14">
      <c r="C942"/>
      <c r="D942"/>
      <c r="E942"/>
      <c r="F942" s="8">
        <f t="shared" si="48"/>
        <v>0</v>
      </c>
      <c r="G942" s="7">
        <f t="shared" si="49"/>
        <v>0</v>
      </c>
      <c r="H942" s="7">
        <f t="shared" si="50"/>
        <v>0</v>
      </c>
      <c r="J942"/>
      <c r="L942"/>
      <c r="M942"/>
      <c r="N942"/>
    </row>
    <row r="943" spans="3:14">
      <c r="C943"/>
      <c r="D943"/>
      <c r="E943"/>
      <c r="F943" s="8">
        <f t="shared" si="48"/>
        <v>0</v>
      </c>
      <c r="G943" s="7">
        <f t="shared" si="49"/>
        <v>0</v>
      </c>
      <c r="H943" s="7">
        <f t="shared" si="50"/>
        <v>0</v>
      </c>
      <c r="J943"/>
      <c r="L943"/>
      <c r="M943"/>
      <c r="N943"/>
    </row>
    <row r="944" spans="3:14">
      <c r="C944"/>
      <c r="D944"/>
      <c r="E944"/>
      <c r="F944" s="8">
        <f t="shared" si="48"/>
        <v>0</v>
      </c>
      <c r="G944" s="7">
        <f t="shared" si="49"/>
        <v>0</v>
      </c>
      <c r="H944" s="7">
        <f t="shared" si="50"/>
        <v>0</v>
      </c>
      <c r="J944"/>
      <c r="L944"/>
      <c r="M944"/>
      <c r="N944"/>
    </row>
    <row r="945" spans="3:14">
      <c r="C945"/>
      <c r="D945"/>
      <c r="E945"/>
      <c r="F945" s="8">
        <f t="shared" si="48"/>
        <v>0</v>
      </c>
      <c r="G945" s="7">
        <f t="shared" si="49"/>
        <v>0</v>
      </c>
      <c r="H945" s="7">
        <f t="shared" si="50"/>
        <v>0</v>
      </c>
      <c r="J945"/>
      <c r="L945"/>
      <c r="M945"/>
      <c r="N945"/>
    </row>
    <row r="946" spans="3:14">
      <c r="C946"/>
      <c r="D946"/>
      <c r="E946"/>
      <c r="F946" s="8">
        <f t="shared" si="48"/>
        <v>0</v>
      </c>
      <c r="G946" s="7">
        <f t="shared" si="49"/>
        <v>0</v>
      </c>
      <c r="H946" s="7">
        <f t="shared" si="50"/>
        <v>0</v>
      </c>
      <c r="J946"/>
      <c r="L946"/>
      <c r="M946"/>
      <c r="N946"/>
    </row>
    <row r="947" spans="3:14">
      <c r="C947"/>
      <c r="D947"/>
      <c r="E947"/>
      <c r="F947" s="8">
        <f t="shared" si="48"/>
        <v>0</v>
      </c>
      <c r="G947" s="7">
        <f t="shared" si="49"/>
        <v>0</v>
      </c>
      <c r="H947" s="7">
        <f t="shared" si="50"/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ref="F1002:F1065" si="51">(D1002*E1002)/9507</f>
        <v>0</v>
      </c>
      <c r="G1002" s="7">
        <f t="shared" ref="G1002:G1065" si="52">SUM(E1002*0.7375)</f>
        <v>0</v>
      </c>
      <c r="H1002" s="7">
        <f t="shared" ref="H1002:H1065" si="53">SUM(D1002*G1002)/5252</f>
        <v>0</v>
      </c>
      <c r="J1002"/>
      <c r="L1002"/>
      <c r="M1002"/>
      <c r="N1002"/>
    </row>
    <row r="1003" spans="3:14">
      <c r="C1003"/>
      <c r="D1003"/>
      <c r="E1003"/>
      <c r="F1003" s="8">
        <f t="shared" si="51"/>
        <v>0</v>
      </c>
      <c r="G1003" s="7">
        <f t="shared" si="52"/>
        <v>0</v>
      </c>
      <c r="H1003" s="7">
        <f t="shared" si="53"/>
        <v>0</v>
      </c>
      <c r="J1003"/>
      <c r="L1003"/>
      <c r="M1003"/>
      <c r="N1003"/>
    </row>
    <row r="1004" spans="3:14">
      <c r="C1004"/>
      <c r="D1004"/>
      <c r="E1004"/>
      <c r="F1004" s="8">
        <f t="shared" si="51"/>
        <v>0</v>
      </c>
      <c r="G1004" s="7">
        <f t="shared" si="52"/>
        <v>0</v>
      </c>
      <c r="H1004" s="7">
        <f t="shared" si="53"/>
        <v>0</v>
      </c>
      <c r="J1004"/>
      <c r="L1004"/>
      <c r="M1004"/>
      <c r="N1004"/>
    </row>
    <row r="1005" spans="3:14">
      <c r="C1005"/>
      <c r="D1005"/>
      <c r="E1005"/>
      <c r="F1005" s="8">
        <f t="shared" si="51"/>
        <v>0</v>
      </c>
      <c r="G1005" s="7">
        <f t="shared" si="52"/>
        <v>0</v>
      </c>
      <c r="H1005" s="7">
        <f t="shared" si="53"/>
        <v>0</v>
      </c>
      <c r="J1005"/>
      <c r="L1005"/>
      <c r="M1005"/>
      <c r="N1005"/>
    </row>
    <row r="1006" spans="3:14">
      <c r="C1006"/>
      <c r="D1006"/>
      <c r="E1006"/>
      <c r="F1006" s="8">
        <f t="shared" si="51"/>
        <v>0</v>
      </c>
      <c r="G1006" s="7">
        <f t="shared" si="52"/>
        <v>0</v>
      </c>
      <c r="H1006" s="7">
        <f t="shared" si="53"/>
        <v>0</v>
      </c>
      <c r="J1006"/>
      <c r="L1006"/>
      <c r="M1006"/>
      <c r="N1006"/>
    </row>
    <row r="1007" spans="3:14">
      <c r="C1007"/>
      <c r="D1007"/>
      <c r="E1007"/>
      <c r="F1007" s="8">
        <f t="shared" si="51"/>
        <v>0</v>
      </c>
      <c r="G1007" s="7">
        <f t="shared" si="52"/>
        <v>0</v>
      </c>
      <c r="H1007" s="7">
        <f t="shared" si="53"/>
        <v>0</v>
      </c>
      <c r="J1007"/>
      <c r="L1007"/>
      <c r="M1007"/>
      <c r="N1007"/>
    </row>
    <row r="1008" spans="3:14">
      <c r="C1008"/>
      <c r="D1008"/>
      <c r="E1008"/>
      <c r="F1008" s="8">
        <f t="shared" si="51"/>
        <v>0</v>
      </c>
      <c r="G1008" s="7">
        <f t="shared" si="52"/>
        <v>0</v>
      </c>
      <c r="H1008" s="7">
        <f t="shared" si="53"/>
        <v>0</v>
      </c>
      <c r="J1008"/>
      <c r="L1008"/>
      <c r="M1008"/>
      <c r="N1008"/>
    </row>
    <row r="1009" spans="3:14">
      <c r="C1009"/>
      <c r="D1009"/>
      <c r="E1009"/>
      <c r="F1009" s="8">
        <f t="shared" si="51"/>
        <v>0</v>
      </c>
      <c r="G1009" s="7">
        <f t="shared" si="52"/>
        <v>0</v>
      </c>
      <c r="H1009" s="7">
        <f t="shared" si="53"/>
        <v>0</v>
      </c>
      <c r="J1009"/>
      <c r="L1009"/>
      <c r="M1009"/>
      <c r="N1009"/>
    </row>
    <row r="1010" spans="3:14">
      <c r="C1010"/>
      <c r="D1010"/>
      <c r="E1010"/>
      <c r="F1010" s="8">
        <f t="shared" si="51"/>
        <v>0</v>
      </c>
      <c r="G1010" s="7">
        <f t="shared" si="52"/>
        <v>0</v>
      </c>
      <c r="H1010" s="7">
        <f t="shared" si="53"/>
        <v>0</v>
      </c>
      <c r="J1010"/>
      <c r="L1010"/>
      <c r="M1010"/>
      <c r="N1010"/>
    </row>
    <row r="1011" spans="3:14">
      <c r="C1011"/>
      <c r="D1011"/>
      <c r="E1011"/>
      <c r="F1011" s="8">
        <f t="shared" si="51"/>
        <v>0</v>
      </c>
      <c r="G1011" s="7">
        <f t="shared" si="52"/>
        <v>0</v>
      </c>
      <c r="H1011" s="7">
        <f t="shared" si="53"/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ref="F1066:F1114" si="54">(D1066*E1066)/9507</f>
        <v>0</v>
      </c>
      <c r="G1066" s="7">
        <f t="shared" ref="G1066:G1114" si="55">SUM(E1066*0.7375)</f>
        <v>0</v>
      </c>
      <c r="H1066" s="7">
        <f t="shared" ref="H1066:H1114" si="56">SUM(D1066*G1066)/5252</f>
        <v>0</v>
      </c>
      <c r="J1066"/>
      <c r="L1066"/>
      <c r="M1066"/>
      <c r="N1066"/>
    </row>
    <row r="1067" spans="3:14">
      <c r="C1067"/>
      <c r="D1067"/>
      <c r="E1067"/>
      <c r="F1067" s="8">
        <f t="shared" si="54"/>
        <v>0</v>
      </c>
      <c r="G1067" s="7">
        <f t="shared" si="55"/>
        <v>0</v>
      </c>
      <c r="H1067" s="7">
        <f t="shared" si="56"/>
        <v>0</v>
      </c>
      <c r="J1067"/>
      <c r="L1067"/>
      <c r="M1067"/>
      <c r="N1067"/>
    </row>
    <row r="1068" spans="3:14">
      <c r="C1068"/>
      <c r="D1068"/>
      <c r="E1068"/>
      <c r="F1068" s="8">
        <f t="shared" si="54"/>
        <v>0</v>
      </c>
      <c r="G1068" s="7">
        <f t="shared" si="55"/>
        <v>0</v>
      </c>
      <c r="H1068" s="7">
        <f t="shared" si="56"/>
        <v>0</v>
      </c>
      <c r="J1068"/>
      <c r="L1068"/>
      <c r="M1068"/>
      <c r="N1068"/>
    </row>
    <row r="1069" spans="3:14">
      <c r="C1069"/>
      <c r="D1069"/>
      <c r="E1069"/>
      <c r="F1069" s="8">
        <f t="shared" si="54"/>
        <v>0</v>
      </c>
      <c r="G1069" s="7">
        <f t="shared" si="55"/>
        <v>0</v>
      </c>
      <c r="H1069" s="7">
        <f t="shared" si="56"/>
        <v>0</v>
      </c>
      <c r="J1069"/>
      <c r="L1069"/>
      <c r="M1069"/>
      <c r="N1069"/>
    </row>
    <row r="1070" spans="3:14">
      <c r="C1070"/>
      <c r="D1070"/>
      <c r="E1070"/>
      <c r="F1070" s="8">
        <f t="shared" si="54"/>
        <v>0</v>
      </c>
      <c r="G1070" s="7">
        <f t="shared" si="55"/>
        <v>0</v>
      </c>
      <c r="H1070" s="7">
        <f t="shared" si="56"/>
        <v>0</v>
      </c>
      <c r="J1070"/>
      <c r="L1070"/>
      <c r="M1070"/>
      <c r="N1070"/>
    </row>
    <row r="1071" spans="3:14">
      <c r="C1071"/>
      <c r="D1071"/>
      <c r="E1071"/>
      <c r="F1071" s="8">
        <f t="shared" si="54"/>
        <v>0</v>
      </c>
      <c r="G1071" s="7">
        <f t="shared" si="55"/>
        <v>0</v>
      </c>
      <c r="H1071" s="7">
        <f t="shared" si="56"/>
        <v>0</v>
      </c>
      <c r="J1071"/>
      <c r="L1071"/>
      <c r="M1071"/>
      <c r="N1071"/>
    </row>
    <row r="1072" spans="3:14">
      <c r="C1072"/>
      <c r="D1072"/>
      <c r="E1072"/>
      <c r="F1072" s="8">
        <f t="shared" si="54"/>
        <v>0</v>
      </c>
      <c r="G1072" s="7">
        <f t="shared" si="55"/>
        <v>0</v>
      </c>
      <c r="H1072" s="7">
        <f t="shared" si="56"/>
        <v>0</v>
      </c>
      <c r="J1072"/>
      <c r="L1072"/>
      <c r="M1072"/>
      <c r="N1072"/>
    </row>
    <row r="1073" spans="3:14">
      <c r="C1073"/>
      <c r="D1073"/>
      <c r="E1073"/>
      <c r="F1073" s="8">
        <f t="shared" si="54"/>
        <v>0</v>
      </c>
      <c r="G1073" s="7">
        <f t="shared" si="55"/>
        <v>0</v>
      </c>
      <c r="H1073" s="7">
        <f t="shared" si="56"/>
        <v>0</v>
      </c>
      <c r="J1073"/>
      <c r="L1073"/>
      <c r="M1073"/>
      <c r="N1073"/>
    </row>
    <row r="1074" spans="3:14">
      <c r="C1074"/>
      <c r="D1074"/>
      <c r="E1074"/>
      <c r="F1074" s="8">
        <f t="shared" si="54"/>
        <v>0</v>
      </c>
      <c r="G1074" s="7">
        <f t="shared" si="55"/>
        <v>0</v>
      </c>
      <c r="H1074" s="7">
        <f t="shared" si="56"/>
        <v>0</v>
      </c>
      <c r="J1074"/>
      <c r="L1074"/>
      <c r="M1074"/>
      <c r="N1074"/>
    </row>
    <row r="1075" spans="3:14">
      <c r="C1075"/>
      <c r="D1075"/>
      <c r="E1075"/>
      <c r="F1075" s="8">
        <f t="shared" si="54"/>
        <v>0</v>
      </c>
      <c r="G1075" s="7">
        <f t="shared" si="55"/>
        <v>0</v>
      </c>
      <c r="H1075" s="7">
        <f t="shared" si="56"/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I9" sqref="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9.6</v>
      </c>
      <c r="C3" s="6">
        <f t="shared" ref="C3:C9" si="0">(A3*B3)/9507</f>
        <v>1.0097822656989586</v>
      </c>
      <c r="D3" s="6">
        <f t="shared" ref="D3:D9" si="1">SUM(B3*0.7375)</f>
        <v>7.08</v>
      </c>
      <c r="E3" s="6">
        <f t="shared" ref="E3:E9" si="2">SUM(A3*D3)/5252</f>
        <v>1.3480578827113481</v>
      </c>
      <c r="F3" s="3">
        <v>75</v>
      </c>
      <c r="G3" s="3">
        <v>82</v>
      </c>
      <c r="H3" s="3">
        <v>12.7</v>
      </c>
      <c r="I3" s="3">
        <v>68</v>
      </c>
    </row>
    <row r="4" spans="1:9">
      <c r="A4" s="3">
        <f t="shared" ref="A4:A9" si="3">A3+1000</f>
        <v>2000</v>
      </c>
      <c r="B4" s="3">
        <v>10.8</v>
      </c>
      <c r="C4" s="6">
        <f t="shared" si="0"/>
        <v>2.2720100978226569</v>
      </c>
      <c r="D4" s="6">
        <f t="shared" si="1"/>
        <v>7.9650000000000007</v>
      </c>
      <c r="E4" s="6">
        <f t="shared" si="2"/>
        <v>3.0331302361005337</v>
      </c>
      <c r="F4" s="3">
        <v>81</v>
      </c>
      <c r="G4" s="3">
        <v>82</v>
      </c>
      <c r="H4" s="3">
        <v>26.3</v>
      </c>
      <c r="I4" s="3">
        <v>82</v>
      </c>
    </row>
    <row r="5" spans="1:9">
      <c r="A5" s="3">
        <f t="shared" si="3"/>
        <v>3000</v>
      </c>
      <c r="B5" s="3">
        <v>10.8</v>
      </c>
      <c r="C5" s="6">
        <f t="shared" si="0"/>
        <v>3.4080151467339856</v>
      </c>
      <c r="D5" s="6">
        <f t="shared" si="1"/>
        <v>7.9650000000000007</v>
      </c>
      <c r="E5" s="6">
        <f t="shared" si="2"/>
        <v>4.5496953541508001</v>
      </c>
      <c r="F5" s="3">
        <v>82</v>
      </c>
      <c r="G5" s="3">
        <v>82</v>
      </c>
      <c r="H5" s="3">
        <v>40.6</v>
      </c>
      <c r="I5" s="3">
        <v>101</v>
      </c>
    </row>
    <row r="6" spans="1:9">
      <c r="A6" s="3">
        <f t="shared" si="3"/>
        <v>4000</v>
      </c>
      <c r="B6" s="3">
        <v>9.1999999999999993</v>
      </c>
      <c r="C6" s="6">
        <f t="shared" si="0"/>
        <v>3.870832018512675</v>
      </c>
      <c r="D6" s="6">
        <f t="shared" si="1"/>
        <v>6.7850000000000001</v>
      </c>
      <c r="E6" s="6">
        <f t="shared" si="2"/>
        <v>5.1675552170601673</v>
      </c>
      <c r="F6" s="3">
        <v>81</v>
      </c>
      <c r="G6" s="3">
        <v>82</v>
      </c>
      <c r="H6" s="3">
        <v>46</v>
      </c>
      <c r="I6" s="3">
        <v>123</v>
      </c>
    </row>
    <row r="7" spans="1:9">
      <c r="A7" s="3">
        <f t="shared" si="3"/>
        <v>5000</v>
      </c>
      <c r="B7" s="3">
        <v>8.4</v>
      </c>
      <c r="C7" s="6">
        <f t="shared" si="0"/>
        <v>4.417797412432944</v>
      </c>
      <c r="D7" s="6">
        <f t="shared" si="1"/>
        <v>6.1950000000000003</v>
      </c>
      <c r="E7" s="6">
        <f t="shared" si="2"/>
        <v>5.8977532368621475</v>
      </c>
      <c r="F7" s="3">
        <v>84</v>
      </c>
      <c r="G7" s="3">
        <v>82</v>
      </c>
      <c r="H7" s="3">
        <v>48</v>
      </c>
      <c r="I7" s="3">
        <v>119</v>
      </c>
    </row>
    <row r="8" spans="1:9">
      <c r="A8" s="3">
        <f t="shared" si="3"/>
        <v>6000</v>
      </c>
      <c r="B8" s="3">
        <v>6</v>
      </c>
      <c r="C8" s="6">
        <f t="shared" si="0"/>
        <v>3.7866834963710949</v>
      </c>
      <c r="D8" s="6">
        <f t="shared" si="1"/>
        <v>4.4250000000000007</v>
      </c>
      <c r="E8" s="6">
        <f t="shared" si="2"/>
        <v>5.0552170601675561</v>
      </c>
      <c r="F8" s="3">
        <v>83</v>
      </c>
      <c r="G8" s="3">
        <v>82</v>
      </c>
      <c r="H8" s="3">
        <v>62</v>
      </c>
      <c r="I8" s="3">
        <v>108</v>
      </c>
    </row>
    <row r="9" spans="1:9">
      <c r="A9" s="3">
        <f t="shared" si="3"/>
        <v>7000</v>
      </c>
      <c r="B9" s="3">
        <v>6</v>
      </c>
      <c r="C9" s="6">
        <f t="shared" si="0"/>
        <v>4.417797412432944</v>
      </c>
      <c r="D9" s="6">
        <f t="shared" si="1"/>
        <v>4.4250000000000007</v>
      </c>
      <c r="E9" s="6">
        <f t="shared" si="2"/>
        <v>5.8977532368621484</v>
      </c>
      <c r="F9" s="3">
        <v>80</v>
      </c>
      <c r="G9" s="3">
        <v>82</v>
      </c>
      <c r="H9" s="3">
        <v>75</v>
      </c>
      <c r="I9" s="3">
        <v>115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13" sqref="F13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6</v>
      </c>
      <c r="C3" s="6">
        <f t="shared" ref="C3:C9" si="0">(A3*B3)/9507</f>
        <v>0.63111391606184919</v>
      </c>
      <c r="D3" s="6">
        <f t="shared" ref="D3:D9" si="1">SUM(B3*0.7375)</f>
        <v>4.4250000000000007</v>
      </c>
      <c r="E3" s="6">
        <f t="shared" ref="E3:E9" si="2">SUM(A3*D3)/5252</f>
        <v>0.84253617669459269</v>
      </c>
      <c r="F3" s="3">
        <v>75</v>
      </c>
      <c r="G3" s="3">
        <v>83</v>
      </c>
      <c r="H3" s="3">
        <v>9.8000000000000007</v>
      </c>
      <c r="I3" s="3">
        <v>68.8</v>
      </c>
    </row>
    <row r="4" spans="1:9">
      <c r="A4" s="3">
        <f t="shared" ref="A4:A9" si="3">A3+1000</f>
        <v>2000</v>
      </c>
      <c r="B4" s="3">
        <v>6</v>
      </c>
      <c r="C4" s="6">
        <f t="shared" si="0"/>
        <v>1.2622278321236984</v>
      </c>
      <c r="D4" s="6">
        <f t="shared" si="1"/>
        <v>4.4250000000000007</v>
      </c>
      <c r="E4" s="6">
        <f t="shared" si="2"/>
        <v>1.6850723533891854</v>
      </c>
      <c r="F4" s="3">
        <v>80</v>
      </c>
      <c r="G4" s="3">
        <v>83</v>
      </c>
      <c r="H4" s="3">
        <v>12.8</v>
      </c>
      <c r="I4" s="3">
        <v>60</v>
      </c>
    </row>
    <row r="5" spans="1:9">
      <c r="A5" s="3">
        <f t="shared" si="3"/>
        <v>3000</v>
      </c>
      <c r="B5" s="3">
        <v>7.2</v>
      </c>
      <c r="C5" s="6">
        <f t="shared" si="0"/>
        <v>2.2720100978226569</v>
      </c>
      <c r="D5" s="6">
        <f t="shared" si="1"/>
        <v>5.3100000000000005</v>
      </c>
      <c r="E5" s="6">
        <f t="shared" si="2"/>
        <v>3.0331302361005337</v>
      </c>
      <c r="F5" s="3">
        <v>81</v>
      </c>
      <c r="G5" s="3">
        <v>83</v>
      </c>
      <c r="H5" s="3">
        <v>28.4</v>
      </c>
      <c r="I5" s="3">
        <v>76</v>
      </c>
    </row>
    <row r="6" spans="1:9">
      <c r="A6" s="3">
        <f t="shared" si="3"/>
        <v>4000</v>
      </c>
      <c r="B6" s="3">
        <v>7.2</v>
      </c>
      <c r="C6" s="6">
        <f t="shared" si="0"/>
        <v>3.0293467970968759</v>
      </c>
      <c r="D6" s="6">
        <f t="shared" si="1"/>
        <v>5.3100000000000005</v>
      </c>
      <c r="E6" s="6">
        <f t="shared" si="2"/>
        <v>4.0441736481340449</v>
      </c>
      <c r="F6" s="3">
        <v>86</v>
      </c>
      <c r="G6" s="3">
        <v>83</v>
      </c>
      <c r="H6" s="3">
        <v>30</v>
      </c>
      <c r="I6" s="3">
        <v>60</v>
      </c>
    </row>
    <row r="7" spans="1:9">
      <c r="A7" s="3">
        <f t="shared" si="3"/>
        <v>5000</v>
      </c>
      <c r="B7" s="3">
        <v>7.2</v>
      </c>
      <c r="C7" s="6">
        <f t="shared" si="0"/>
        <v>3.7866834963710949</v>
      </c>
      <c r="D7" s="6">
        <f t="shared" si="1"/>
        <v>5.3100000000000005</v>
      </c>
      <c r="E7" s="6">
        <f t="shared" si="2"/>
        <v>5.0552170601675561</v>
      </c>
      <c r="F7" s="3">
        <v>85</v>
      </c>
      <c r="G7" s="3">
        <v>83</v>
      </c>
      <c r="H7" s="3">
        <v>47</v>
      </c>
      <c r="I7" s="3">
        <v>64</v>
      </c>
    </row>
    <row r="8" spans="1:9">
      <c r="A8" s="3">
        <f t="shared" si="3"/>
        <v>6000</v>
      </c>
      <c r="B8" s="3">
        <v>7.2</v>
      </c>
      <c r="C8" s="6">
        <f t="shared" si="0"/>
        <v>4.5440201956453139</v>
      </c>
      <c r="D8" s="6">
        <f t="shared" si="1"/>
        <v>5.3100000000000005</v>
      </c>
      <c r="E8" s="6">
        <f t="shared" si="2"/>
        <v>6.0662604722010673</v>
      </c>
      <c r="F8" s="3">
        <v>88</v>
      </c>
      <c r="G8" s="3">
        <v>83</v>
      </c>
      <c r="H8" s="3">
        <v>55</v>
      </c>
      <c r="I8" s="3">
        <v>68</v>
      </c>
    </row>
    <row r="9" spans="1:9">
      <c r="A9" s="3">
        <f t="shared" si="3"/>
        <v>7000</v>
      </c>
      <c r="B9" s="3">
        <v>8.4</v>
      </c>
      <c r="C9" s="6">
        <f t="shared" si="0"/>
        <v>6.1849163774061218</v>
      </c>
      <c r="D9" s="6">
        <f t="shared" si="1"/>
        <v>6.1950000000000003</v>
      </c>
      <c r="E9" s="6">
        <f t="shared" si="2"/>
        <v>8.2568545316070061</v>
      </c>
      <c r="F9" s="3">
        <v>94</v>
      </c>
      <c r="G9" s="3">
        <v>83</v>
      </c>
      <c r="H9" s="3">
        <v>86</v>
      </c>
      <c r="I9" s="3">
        <v>72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I7" sqref="I7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5.6</v>
      </c>
      <c r="C3" s="6">
        <f>(A3*B3)/9507</f>
        <v>0.58903965499105926</v>
      </c>
      <c r="D3" s="6">
        <f>SUM(B3*0.7375)</f>
        <v>4.13</v>
      </c>
      <c r="E3" s="6">
        <f>SUM(A3*D3)/5252</f>
        <v>0.78636709824828632</v>
      </c>
      <c r="F3" s="3">
        <v>75</v>
      </c>
      <c r="G3" s="3">
        <v>86</v>
      </c>
      <c r="H3" s="3">
        <v>8.4</v>
      </c>
      <c r="I3" s="3">
        <v>58</v>
      </c>
    </row>
    <row r="4" spans="1:9">
      <c r="A4" s="3">
        <f>A3+1000</f>
        <v>2000</v>
      </c>
      <c r="B4" s="3">
        <v>5.6</v>
      </c>
      <c r="C4" s="6">
        <f>(A4*B4)/9507</f>
        <v>1.1780793099821185</v>
      </c>
      <c r="D4" s="6">
        <f>SUM(B4*0.7375)</f>
        <v>4.13</v>
      </c>
      <c r="E4" s="6">
        <f>SUM(A4*D4)/5252</f>
        <v>1.5727341964965726</v>
      </c>
      <c r="F4" s="3">
        <v>78</v>
      </c>
      <c r="G4" s="3">
        <v>87</v>
      </c>
      <c r="H4" s="3">
        <v>10.6</v>
      </c>
      <c r="I4" s="3">
        <v>52</v>
      </c>
    </row>
    <row r="5" spans="1:9">
      <c r="A5" s="3">
        <f>A4+1000</f>
        <v>3000</v>
      </c>
      <c r="B5" s="3">
        <v>2.4</v>
      </c>
      <c r="C5" s="6">
        <f>(A5*B5)/9507</f>
        <v>0.75733669927421898</v>
      </c>
      <c r="D5" s="6">
        <f>SUM(B5*0.7375)</f>
        <v>1.77</v>
      </c>
      <c r="E5" s="6">
        <f>SUM(A5*D5)/5252</f>
        <v>1.011043412033511</v>
      </c>
      <c r="F5" s="3">
        <v>72</v>
      </c>
      <c r="G5" s="3">
        <v>90</v>
      </c>
      <c r="H5" s="3">
        <v>14</v>
      </c>
      <c r="I5" s="3">
        <v>42</v>
      </c>
    </row>
    <row r="6" spans="1:9">
      <c r="A6" s="3">
        <f>A5+1000</f>
        <v>4000</v>
      </c>
      <c r="B6" s="3">
        <v>2.4</v>
      </c>
      <c r="C6" s="6">
        <f>(A6*B6)/9507</f>
        <v>1.0097822656989586</v>
      </c>
      <c r="D6" s="6">
        <f>SUM(B6*0.7375)</f>
        <v>1.77</v>
      </c>
      <c r="E6" s="6">
        <f>SUM(A6*D6)/5252</f>
        <v>1.3480578827113481</v>
      </c>
      <c r="F6" s="3">
        <v>76</v>
      </c>
      <c r="G6" s="3">
        <v>91</v>
      </c>
      <c r="H6" s="3">
        <v>13.2</v>
      </c>
      <c r="I6" s="3">
        <v>32</v>
      </c>
    </row>
    <row r="7" spans="1:9">
      <c r="A7" s="3">
        <f>A6+1000</f>
        <v>5000</v>
      </c>
      <c r="B7" s="3">
        <v>2.4</v>
      </c>
      <c r="C7" s="6">
        <f>(A7*B7)/9507</f>
        <v>1.2622278321236984</v>
      </c>
      <c r="D7" s="6">
        <f>SUM(B7*0.7375)</f>
        <v>1.77</v>
      </c>
      <c r="E7" s="6">
        <f>SUM(A7*D7)/5252</f>
        <v>1.6850723533891852</v>
      </c>
      <c r="F7" s="3">
        <v>76</v>
      </c>
      <c r="G7" s="3">
        <v>91</v>
      </c>
      <c r="H7" s="3">
        <v>44.6</v>
      </c>
      <c r="I7" s="3">
        <v>36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2013-01-18T19:01:26Z</cp:lastPrinted>
  <dcterms:created xsi:type="dcterms:W3CDTF">2009-05-07T18:21:17Z</dcterms:created>
  <dcterms:modified xsi:type="dcterms:W3CDTF">2013-01-18T19:17:31Z</dcterms:modified>
</cp:coreProperties>
</file>