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F1126"/>
  <c r="G1126"/>
  <c r="H1126" s="1"/>
  <c r="F1127"/>
  <c r="G1127"/>
  <c r="H1127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<sst xmlns="http://schemas.openxmlformats.org/spreadsheetml/2006/main" count="43" uniqueCount="13">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</sst>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"/>
          <c:y val="0.16639477977161488"/>
          <c:w val="0.79134295227524976"/>
          <c:h val="0.65579119086460591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7"/>
            </c:marker>
          </c:dPt>
          <c:dPt>
            <c:idx val="22"/>
            <c:marker>
              <c:symbol val="diamond"/>
              <c:size val="7"/>
            </c:marker>
          </c:dPt>
          <c:dPt>
            <c:idx val="33"/>
            <c:marker>
              <c:symbol val="diamond"/>
              <c:size val="7"/>
            </c:marker>
          </c:dPt>
          <c:dLbls>
            <c:dLbl>
              <c:idx val="0"/>
              <c:layout>
                <c:manualLayout>
                  <c:x val="-4.4444444444444488E-3"/>
                  <c:y val="-2.8322440087145972E-2"/>
                </c:manualLayout>
              </c:layout>
              <c:showVal val="1"/>
            </c:dLbl>
            <c:dLbl>
              <c:idx val="22"/>
              <c:layout>
                <c:manualLayout>
                  <c:x val="-4.4444444444444495E-2"/>
                  <c:y val="4.5751633986928185E-2"/>
                </c:manualLayout>
              </c:layout>
              <c:showVal val="1"/>
            </c:dLbl>
            <c:dLbl>
              <c:idx val="33"/>
              <c:layout>
                <c:manualLayout>
                  <c:x val="-6.666666666666668E-2"/>
                  <c:y val="4.3572984749455347E-2"/>
                </c:manualLayout>
              </c:layout>
              <c:showVal val="1"/>
            </c:dLbl>
            <c:delete val="1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85</c:v>
                </c:pt>
                <c:pt idx="1">
                  <c:v>279</c:v>
                </c:pt>
                <c:pt idx="2">
                  <c:v>529</c:v>
                </c:pt>
                <c:pt idx="3">
                  <c:v>769</c:v>
                </c:pt>
                <c:pt idx="4">
                  <c:v>1015</c:v>
                </c:pt>
                <c:pt idx="5">
                  <c:v>1253</c:v>
                </c:pt>
                <c:pt idx="6">
                  <c:v>1496</c:v>
                </c:pt>
                <c:pt idx="7">
                  <c:v>1734</c:v>
                </c:pt>
                <c:pt idx="8">
                  <c:v>1977</c:v>
                </c:pt>
                <c:pt idx="9">
                  <c:v>2218</c:v>
                </c:pt>
                <c:pt idx="10">
                  <c:v>2462</c:v>
                </c:pt>
                <c:pt idx="11">
                  <c:v>2702</c:v>
                </c:pt>
                <c:pt idx="12">
                  <c:v>2944</c:v>
                </c:pt>
                <c:pt idx="13">
                  <c:v>3184</c:v>
                </c:pt>
                <c:pt idx="14">
                  <c:v>3421</c:v>
                </c:pt>
                <c:pt idx="15">
                  <c:v>3662</c:v>
                </c:pt>
                <c:pt idx="16">
                  <c:v>3903</c:v>
                </c:pt>
                <c:pt idx="17">
                  <c:v>4199</c:v>
                </c:pt>
                <c:pt idx="18">
                  <c:v>4496</c:v>
                </c:pt>
                <c:pt idx="19">
                  <c:v>4767</c:v>
                </c:pt>
                <c:pt idx="20">
                  <c:v>5037</c:v>
                </c:pt>
                <c:pt idx="21">
                  <c:v>5326</c:v>
                </c:pt>
                <c:pt idx="22">
                  <c:v>5554</c:v>
                </c:pt>
                <c:pt idx="23">
                  <c:v>5756</c:v>
                </c:pt>
                <c:pt idx="24">
                  <c:v>5955</c:v>
                </c:pt>
                <c:pt idx="25">
                  <c:v>6167</c:v>
                </c:pt>
                <c:pt idx="26">
                  <c:v>6370</c:v>
                </c:pt>
                <c:pt idx="27">
                  <c:v>6579</c:v>
                </c:pt>
                <c:pt idx="28">
                  <c:v>6797</c:v>
                </c:pt>
                <c:pt idx="29">
                  <c:v>7035</c:v>
                </c:pt>
                <c:pt idx="30">
                  <c:v>7255</c:v>
                </c:pt>
                <c:pt idx="31">
                  <c:v>7462</c:v>
                </c:pt>
                <c:pt idx="32">
                  <c:v>7710</c:v>
                </c:pt>
                <c:pt idx="33">
                  <c:v>7936</c:v>
                </c:pt>
              </c:numCache>
            </c:numRef>
          </c:xVal>
          <c:yVal>
            <c:numRef>
              <c:f>'Peak data'!$G$3:$G$1681</c:f>
              <c:numCache>
                <c:formatCode>0.00</c:formatCode>
                <c:ptCount val="1665"/>
                <c:pt idx="0">
                  <c:v>86.287500000000009</c:v>
                </c:pt>
                <c:pt idx="1">
                  <c:v>85.402500000000003</c:v>
                </c:pt>
                <c:pt idx="2">
                  <c:v>82.89500000000001</c:v>
                </c:pt>
                <c:pt idx="3">
                  <c:v>82.01</c:v>
                </c:pt>
                <c:pt idx="4">
                  <c:v>81.272500000000008</c:v>
                </c:pt>
                <c:pt idx="5">
                  <c:v>80.387500000000003</c:v>
                </c:pt>
                <c:pt idx="6">
                  <c:v>80.387500000000003</c:v>
                </c:pt>
                <c:pt idx="7">
                  <c:v>80.387500000000003</c:v>
                </c:pt>
                <c:pt idx="8">
                  <c:v>80.387500000000003</c:v>
                </c:pt>
                <c:pt idx="9">
                  <c:v>80.387500000000003</c:v>
                </c:pt>
                <c:pt idx="10">
                  <c:v>79.502499999999998</c:v>
                </c:pt>
                <c:pt idx="11">
                  <c:v>79.502499999999998</c:v>
                </c:pt>
                <c:pt idx="12">
                  <c:v>79.502499999999998</c:v>
                </c:pt>
                <c:pt idx="13">
                  <c:v>79.502499999999998</c:v>
                </c:pt>
                <c:pt idx="14">
                  <c:v>79.502499999999998</c:v>
                </c:pt>
                <c:pt idx="15">
                  <c:v>79.502499999999998</c:v>
                </c:pt>
                <c:pt idx="16">
                  <c:v>79.502499999999998</c:v>
                </c:pt>
                <c:pt idx="17">
                  <c:v>79.502499999999998</c:v>
                </c:pt>
                <c:pt idx="18">
                  <c:v>79.502499999999998</c:v>
                </c:pt>
                <c:pt idx="19">
                  <c:v>79.502499999999998</c:v>
                </c:pt>
                <c:pt idx="20">
                  <c:v>79.502499999999998</c:v>
                </c:pt>
                <c:pt idx="21">
                  <c:v>79.502499999999998</c:v>
                </c:pt>
                <c:pt idx="22">
                  <c:v>80.387500000000003</c:v>
                </c:pt>
                <c:pt idx="23">
                  <c:v>79.502499999999998</c:v>
                </c:pt>
                <c:pt idx="24">
                  <c:v>76.995000000000005</c:v>
                </c:pt>
                <c:pt idx="25">
                  <c:v>73.75</c:v>
                </c:pt>
                <c:pt idx="26">
                  <c:v>71.242500000000007</c:v>
                </c:pt>
                <c:pt idx="27">
                  <c:v>67.850000000000009</c:v>
                </c:pt>
                <c:pt idx="28">
                  <c:v>64.45750000000001</c:v>
                </c:pt>
                <c:pt idx="29">
                  <c:v>61.212500000000006</c:v>
                </c:pt>
                <c:pt idx="30">
                  <c:v>57.820000000000007</c:v>
                </c:pt>
                <c:pt idx="31">
                  <c:v>55.3125</c:v>
                </c:pt>
                <c:pt idx="32">
                  <c:v>51.920000000000009</c:v>
                </c:pt>
                <c:pt idx="33">
                  <c:v>47.79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axId val="109210240"/>
        <c:axId val="109233280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4"/>
            <c:marker>
              <c:symbol val="circle"/>
              <c:size val="7"/>
            </c:marker>
          </c:dPt>
          <c:dPt>
            <c:idx val="33"/>
            <c:marker>
              <c:symbol val="circle"/>
              <c:size val="7"/>
            </c:marker>
          </c:dPt>
          <c:dLbls>
            <c:dLbl>
              <c:idx val="24"/>
              <c:layout>
                <c:manualLayout>
                  <c:x val="-6.222222222222229E-2"/>
                  <c:y val="-2.6143790849673238E-2"/>
                </c:manualLayout>
              </c:layout>
              <c:showVal val="1"/>
            </c:dLbl>
            <c:dLbl>
              <c:idx val="33"/>
              <c:layout>
                <c:manualLayout>
                  <c:x val="-6.666666666666668E-2"/>
                  <c:y val="-5.0108932461873638E-2"/>
                </c:manualLayout>
              </c:layout>
              <c:showVal val="1"/>
            </c:dLbl>
            <c:delete val="1"/>
          </c:dLbls>
          <c:xVal>
            <c:numRef>
              <c:f>'Peak data'!$D$3:$D$4681</c:f>
              <c:numCache>
                <c:formatCode>General</c:formatCode>
                <c:ptCount val="4665"/>
                <c:pt idx="0">
                  <c:v>85</c:v>
                </c:pt>
                <c:pt idx="1">
                  <c:v>279</c:v>
                </c:pt>
                <c:pt idx="2">
                  <c:v>529</c:v>
                </c:pt>
                <c:pt idx="3">
                  <c:v>769</c:v>
                </c:pt>
                <c:pt idx="4">
                  <c:v>1015</c:v>
                </c:pt>
                <c:pt idx="5">
                  <c:v>1253</c:v>
                </c:pt>
                <c:pt idx="6">
                  <c:v>1496</c:v>
                </c:pt>
                <c:pt idx="7">
                  <c:v>1734</c:v>
                </c:pt>
                <c:pt idx="8">
                  <c:v>1977</c:v>
                </c:pt>
                <c:pt idx="9">
                  <c:v>2218</c:v>
                </c:pt>
                <c:pt idx="10">
                  <c:v>2462</c:v>
                </c:pt>
                <c:pt idx="11">
                  <c:v>2702</c:v>
                </c:pt>
                <c:pt idx="12">
                  <c:v>2944</c:v>
                </c:pt>
                <c:pt idx="13">
                  <c:v>3184</c:v>
                </c:pt>
                <c:pt idx="14">
                  <c:v>3421</c:v>
                </c:pt>
                <c:pt idx="15">
                  <c:v>3662</c:v>
                </c:pt>
                <c:pt idx="16">
                  <c:v>3903</c:v>
                </c:pt>
                <c:pt idx="17">
                  <c:v>4199</c:v>
                </c:pt>
                <c:pt idx="18">
                  <c:v>4496</c:v>
                </c:pt>
                <c:pt idx="19">
                  <c:v>4767</c:v>
                </c:pt>
                <c:pt idx="20">
                  <c:v>5037</c:v>
                </c:pt>
                <c:pt idx="21">
                  <c:v>5326</c:v>
                </c:pt>
                <c:pt idx="22">
                  <c:v>5554</c:v>
                </c:pt>
                <c:pt idx="23">
                  <c:v>5756</c:v>
                </c:pt>
                <c:pt idx="24">
                  <c:v>5955</c:v>
                </c:pt>
                <c:pt idx="25">
                  <c:v>6167</c:v>
                </c:pt>
                <c:pt idx="26">
                  <c:v>6370</c:v>
                </c:pt>
                <c:pt idx="27">
                  <c:v>6579</c:v>
                </c:pt>
                <c:pt idx="28">
                  <c:v>6797</c:v>
                </c:pt>
                <c:pt idx="29">
                  <c:v>7035</c:v>
                </c:pt>
                <c:pt idx="30">
                  <c:v>7255</c:v>
                </c:pt>
                <c:pt idx="31">
                  <c:v>7462</c:v>
                </c:pt>
                <c:pt idx="32">
                  <c:v>7710</c:v>
                </c:pt>
                <c:pt idx="33">
                  <c:v>7936</c:v>
                </c:pt>
              </c:numCache>
            </c:numRef>
          </c:xVal>
          <c:yVal>
            <c:numRef>
              <c:f>'Peak data'!$H$3:$H$1681</c:f>
              <c:numCache>
                <c:formatCode>0.00</c:formatCode>
                <c:ptCount val="1665"/>
                <c:pt idx="0">
                  <c:v>1.3965037128712874</c:v>
                </c:pt>
                <c:pt idx="1">
                  <c:v>4.5368045506473722</c:v>
                </c:pt>
                <c:pt idx="2">
                  <c:v>8.3494773419649668</c:v>
                </c:pt>
                <c:pt idx="3">
                  <c:v>12.007937928408225</c:v>
                </c:pt>
                <c:pt idx="4">
                  <c:v>15.706699828636712</c:v>
                </c:pt>
                <c:pt idx="5">
                  <c:v>19.178510567402896</c:v>
                </c:pt>
                <c:pt idx="6">
                  <c:v>22.897886519421171</c:v>
                </c:pt>
                <c:pt idx="7">
                  <c:v>26.540732102056364</c:v>
                </c:pt>
                <c:pt idx="8">
                  <c:v>30.260108054074639</c:v>
                </c:pt>
                <c:pt idx="9">
                  <c:v>33.948871858339679</c:v>
                </c:pt>
                <c:pt idx="10">
                  <c:v>37.268689070830163</c:v>
                </c:pt>
                <c:pt idx="11">
                  <c:v>40.901705064737243</c:v>
                </c:pt>
                <c:pt idx="12">
                  <c:v>44.56499619192688</c:v>
                </c:pt>
                <c:pt idx="13">
                  <c:v>48.198012185833967</c:v>
                </c:pt>
                <c:pt idx="14">
                  <c:v>51.78561547981721</c:v>
                </c:pt>
                <c:pt idx="15">
                  <c:v>55.433769040365569</c:v>
                </c:pt>
                <c:pt idx="16">
                  <c:v>59.081922600913941</c:v>
                </c:pt>
                <c:pt idx="17">
                  <c:v>63.562642326732671</c:v>
                </c:pt>
                <c:pt idx="18">
                  <c:v>68.058499619192688</c:v>
                </c:pt>
                <c:pt idx="19">
                  <c:v>72.160780178979437</c:v>
                </c:pt>
                <c:pt idx="20">
                  <c:v>76.247923172124899</c:v>
                </c:pt>
                <c:pt idx="21">
                  <c:v>80.622679931454684</c:v>
                </c:pt>
                <c:pt idx="22">
                  <c:v>85.009934310738771</c:v>
                </c:pt>
                <c:pt idx="23">
                  <c:v>87.131833587204881</c:v>
                </c:pt>
                <c:pt idx="24">
                  <c:v>87.301071020563597</c:v>
                </c:pt>
                <c:pt idx="25">
                  <c:v>86.598676694592541</c:v>
                </c:pt>
                <c:pt idx="26">
                  <c:v>86.407982673267327</c:v>
                </c:pt>
                <c:pt idx="27">
                  <c:v>84.993364432597119</c:v>
                </c:pt>
                <c:pt idx="28">
                  <c:v>83.419197924600169</c:v>
                </c:pt>
                <c:pt idx="29">
                  <c:v>81.993514375476025</c:v>
                </c:pt>
                <c:pt idx="30">
                  <c:v>79.871306169078451</c:v>
                </c:pt>
                <c:pt idx="31">
                  <c:v>78.587561881188122</c:v>
                </c:pt>
                <c:pt idx="32">
                  <c:v>76.219192688499632</c:v>
                </c:pt>
                <c:pt idx="33">
                  <c:v>72.212764661081494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6"/>
            <c:marker>
              <c:symbol val="square"/>
              <c:size val="7"/>
            </c:marker>
          </c:dPt>
          <c:dPt>
            <c:idx val="33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3333333333333341E-2"/>
                  <c:y val="-4.57516339869281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154.9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4.4444444444444488E-3"/>
                  <c:y val="-3.26797385620915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147.1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6.5185185185185165E-2"/>
                  <c:y val="-4.57516339869281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138.9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data'!$D$3:$D$36</c:f>
              <c:numCache>
                <c:formatCode>General</c:formatCode>
                <c:ptCount val="34"/>
                <c:pt idx="0">
                  <c:v>85</c:v>
                </c:pt>
                <c:pt idx="1">
                  <c:v>279</c:v>
                </c:pt>
                <c:pt idx="2">
                  <c:v>529</c:v>
                </c:pt>
                <c:pt idx="3">
                  <c:v>769</c:v>
                </c:pt>
                <c:pt idx="4">
                  <c:v>1015</c:v>
                </c:pt>
                <c:pt idx="5">
                  <c:v>1253</c:v>
                </c:pt>
                <c:pt idx="6">
                  <c:v>1496</c:v>
                </c:pt>
                <c:pt idx="7">
                  <c:v>1734</c:v>
                </c:pt>
                <c:pt idx="8">
                  <c:v>1977</c:v>
                </c:pt>
                <c:pt idx="9">
                  <c:v>2218</c:v>
                </c:pt>
                <c:pt idx="10">
                  <c:v>2462</c:v>
                </c:pt>
                <c:pt idx="11">
                  <c:v>2702</c:v>
                </c:pt>
                <c:pt idx="12">
                  <c:v>2944</c:v>
                </c:pt>
                <c:pt idx="13">
                  <c:v>3184</c:v>
                </c:pt>
                <c:pt idx="14">
                  <c:v>3421</c:v>
                </c:pt>
                <c:pt idx="15">
                  <c:v>3662</c:v>
                </c:pt>
                <c:pt idx="16">
                  <c:v>3903</c:v>
                </c:pt>
                <c:pt idx="17">
                  <c:v>4199</c:v>
                </c:pt>
                <c:pt idx="18">
                  <c:v>4496</c:v>
                </c:pt>
                <c:pt idx="19">
                  <c:v>4767</c:v>
                </c:pt>
                <c:pt idx="20">
                  <c:v>5037</c:v>
                </c:pt>
                <c:pt idx="21">
                  <c:v>5326</c:v>
                </c:pt>
                <c:pt idx="22">
                  <c:v>5554</c:v>
                </c:pt>
                <c:pt idx="23">
                  <c:v>5756</c:v>
                </c:pt>
                <c:pt idx="24">
                  <c:v>5955</c:v>
                </c:pt>
                <c:pt idx="25">
                  <c:v>6167</c:v>
                </c:pt>
                <c:pt idx="26">
                  <c:v>6370</c:v>
                </c:pt>
                <c:pt idx="27">
                  <c:v>6579</c:v>
                </c:pt>
                <c:pt idx="28">
                  <c:v>6797</c:v>
                </c:pt>
                <c:pt idx="29">
                  <c:v>7035</c:v>
                </c:pt>
                <c:pt idx="30">
                  <c:v>7255</c:v>
                </c:pt>
                <c:pt idx="31">
                  <c:v>7462</c:v>
                </c:pt>
                <c:pt idx="32">
                  <c:v>7710</c:v>
                </c:pt>
                <c:pt idx="33">
                  <c:v>7936</c:v>
                </c:pt>
              </c:numCache>
            </c:numRef>
          </c:xVal>
          <c:yVal>
            <c:numRef>
              <c:f>'Peak data'!$A$3:$A$36</c:f>
              <c:numCache>
                <c:formatCode>General</c:formatCode>
                <c:ptCount val="34"/>
                <c:pt idx="0">
                  <c:v>154.90625</c:v>
                </c:pt>
                <c:pt idx="1">
                  <c:v>154.453125</c:v>
                </c:pt>
                <c:pt idx="2">
                  <c:v>154.21875</c:v>
                </c:pt>
                <c:pt idx="3">
                  <c:v>153.765625</c:v>
                </c:pt>
                <c:pt idx="4">
                  <c:v>153.078125</c:v>
                </c:pt>
                <c:pt idx="5">
                  <c:v>152.625</c:v>
                </c:pt>
                <c:pt idx="6">
                  <c:v>152.390625</c:v>
                </c:pt>
                <c:pt idx="7">
                  <c:v>152.15625</c:v>
                </c:pt>
                <c:pt idx="8">
                  <c:v>151.484375</c:v>
                </c:pt>
                <c:pt idx="9">
                  <c:v>151.015625</c:v>
                </c:pt>
                <c:pt idx="10">
                  <c:v>150.328125</c:v>
                </c:pt>
                <c:pt idx="11">
                  <c:v>149.875</c:v>
                </c:pt>
                <c:pt idx="12">
                  <c:v>149.421875</c:v>
                </c:pt>
                <c:pt idx="13">
                  <c:v>148.953125</c:v>
                </c:pt>
                <c:pt idx="14">
                  <c:v>148.953125</c:v>
                </c:pt>
                <c:pt idx="15">
                  <c:v>147.125</c:v>
                </c:pt>
                <c:pt idx="16">
                  <c:v>147.125</c:v>
                </c:pt>
                <c:pt idx="17">
                  <c:v>146.90625</c:v>
                </c:pt>
                <c:pt idx="18">
                  <c:v>146.4375</c:v>
                </c:pt>
                <c:pt idx="19">
                  <c:v>144.609375</c:v>
                </c:pt>
                <c:pt idx="20">
                  <c:v>143.921875</c:v>
                </c:pt>
                <c:pt idx="21">
                  <c:v>143.234375</c:v>
                </c:pt>
                <c:pt idx="22">
                  <c:v>143.703125</c:v>
                </c:pt>
                <c:pt idx="23">
                  <c:v>143.234375</c:v>
                </c:pt>
                <c:pt idx="24">
                  <c:v>142.328125</c:v>
                </c:pt>
                <c:pt idx="25">
                  <c:v>141.640625</c:v>
                </c:pt>
                <c:pt idx="26">
                  <c:v>141.40625</c:v>
                </c:pt>
                <c:pt idx="27">
                  <c:v>141.40625</c:v>
                </c:pt>
                <c:pt idx="28">
                  <c:v>139.34375</c:v>
                </c:pt>
                <c:pt idx="29">
                  <c:v>140.71875</c:v>
                </c:pt>
                <c:pt idx="30">
                  <c:v>137.96875</c:v>
                </c:pt>
                <c:pt idx="31">
                  <c:v>138.65625</c:v>
                </c:pt>
                <c:pt idx="32">
                  <c:v>136.375</c:v>
                </c:pt>
                <c:pt idx="33">
                  <c:v>138.953125</c:v>
                </c:pt>
              </c:numCache>
            </c:numRef>
          </c:yVal>
        </c:ser>
        <c:axId val="109210240"/>
        <c:axId val="10923328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6"/>
            <c:marker>
              <c:symbol val="triangle"/>
              <c:size val="7"/>
            </c:marker>
          </c:dPt>
          <c:dPt>
            <c:idx val="33"/>
            <c:marker>
              <c:symbol val="triangle"/>
              <c:size val="7"/>
            </c:marker>
          </c:dPt>
          <c:dLbls>
            <c:dLbl>
              <c:idx val="26"/>
              <c:layout>
                <c:manualLayout>
                  <c:x val="-3.4074074074074111E-2"/>
                  <c:y val="-3.2679738562091554E-2"/>
                </c:manualLayout>
              </c:layout>
              <c:showVal val="1"/>
            </c:dLbl>
            <c:dLbl>
              <c:idx val="33"/>
              <c:layout>
                <c:manualLayout>
                  <c:x val="-0.10074074074074064"/>
                  <c:y val="3.7037037037037042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DC Current=</a:t>
                    </a:r>
                    <a:r>
                      <a:rPr lang="en-US" sz="1200" baseline="0"/>
                      <a:t> </a:t>
                    </a:r>
                    <a:r>
                      <a:rPr lang="en-US" sz="1200"/>
                      <a:t>455.6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data'!$D$3:$D$1681</c:f>
              <c:numCache>
                <c:formatCode>General</c:formatCode>
                <c:ptCount val="1665"/>
                <c:pt idx="0">
                  <c:v>85</c:v>
                </c:pt>
                <c:pt idx="1">
                  <c:v>279</c:v>
                </c:pt>
                <c:pt idx="2">
                  <c:v>529</c:v>
                </c:pt>
                <c:pt idx="3">
                  <c:v>769</c:v>
                </c:pt>
                <c:pt idx="4">
                  <c:v>1015</c:v>
                </c:pt>
                <c:pt idx="5">
                  <c:v>1253</c:v>
                </c:pt>
                <c:pt idx="6">
                  <c:v>1496</c:v>
                </c:pt>
                <c:pt idx="7">
                  <c:v>1734</c:v>
                </c:pt>
                <c:pt idx="8">
                  <c:v>1977</c:v>
                </c:pt>
                <c:pt idx="9">
                  <c:v>2218</c:v>
                </c:pt>
                <c:pt idx="10">
                  <c:v>2462</c:v>
                </c:pt>
                <c:pt idx="11">
                  <c:v>2702</c:v>
                </c:pt>
                <c:pt idx="12">
                  <c:v>2944</c:v>
                </c:pt>
                <c:pt idx="13">
                  <c:v>3184</c:v>
                </c:pt>
                <c:pt idx="14">
                  <c:v>3421</c:v>
                </c:pt>
                <c:pt idx="15">
                  <c:v>3662</c:v>
                </c:pt>
                <c:pt idx="16">
                  <c:v>3903</c:v>
                </c:pt>
                <c:pt idx="17">
                  <c:v>4199</c:v>
                </c:pt>
                <c:pt idx="18">
                  <c:v>4496</c:v>
                </c:pt>
                <c:pt idx="19">
                  <c:v>4767</c:v>
                </c:pt>
                <c:pt idx="20">
                  <c:v>5037</c:v>
                </c:pt>
                <c:pt idx="21">
                  <c:v>5326</c:v>
                </c:pt>
                <c:pt idx="22">
                  <c:v>5554</c:v>
                </c:pt>
                <c:pt idx="23">
                  <c:v>5756</c:v>
                </c:pt>
                <c:pt idx="24">
                  <c:v>5955</c:v>
                </c:pt>
                <c:pt idx="25">
                  <c:v>6167</c:v>
                </c:pt>
                <c:pt idx="26">
                  <c:v>6370</c:v>
                </c:pt>
                <c:pt idx="27">
                  <c:v>6579</c:v>
                </c:pt>
                <c:pt idx="28">
                  <c:v>6797</c:v>
                </c:pt>
                <c:pt idx="29">
                  <c:v>7035</c:v>
                </c:pt>
                <c:pt idx="30">
                  <c:v>7255</c:v>
                </c:pt>
                <c:pt idx="31">
                  <c:v>7462</c:v>
                </c:pt>
                <c:pt idx="32">
                  <c:v>7710</c:v>
                </c:pt>
                <c:pt idx="33">
                  <c:v>7936</c:v>
                </c:pt>
              </c:numCache>
            </c:numRef>
          </c:xVal>
          <c:yVal>
            <c:numRef>
              <c:f>'Peak data'!$B$3:$B$1681</c:f>
              <c:numCache>
                <c:formatCode>General</c:formatCode>
                <c:ptCount val="1665"/>
                <c:pt idx="0">
                  <c:v>35.700000000000003</c:v>
                </c:pt>
                <c:pt idx="1">
                  <c:v>38.700000000000003</c:v>
                </c:pt>
                <c:pt idx="2">
                  <c:v>59.1</c:v>
                </c:pt>
                <c:pt idx="3">
                  <c:v>78.900000000000006</c:v>
                </c:pt>
                <c:pt idx="4">
                  <c:v>98.5</c:v>
                </c:pt>
                <c:pt idx="5">
                  <c:v>118.3</c:v>
                </c:pt>
                <c:pt idx="6">
                  <c:v>138.5</c:v>
                </c:pt>
                <c:pt idx="7">
                  <c:v>159</c:v>
                </c:pt>
                <c:pt idx="8">
                  <c:v>179.2</c:v>
                </c:pt>
                <c:pt idx="9">
                  <c:v>198.9</c:v>
                </c:pt>
                <c:pt idx="10">
                  <c:v>219</c:v>
                </c:pt>
                <c:pt idx="11">
                  <c:v>240</c:v>
                </c:pt>
                <c:pt idx="12">
                  <c:v>260.60000000000002</c:v>
                </c:pt>
                <c:pt idx="13">
                  <c:v>282</c:v>
                </c:pt>
                <c:pt idx="14">
                  <c:v>303.7</c:v>
                </c:pt>
                <c:pt idx="15">
                  <c:v>324.10000000000002</c:v>
                </c:pt>
                <c:pt idx="16">
                  <c:v>344.2</c:v>
                </c:pt>
                <c:pt idx="17">
                  <c:v>368.5</c:v>
                </c:pt>
                <c:pt idx="18">
                  <c:v>397.6</c:v>
                </c:pt>
                <c:pt idx="19">
                  <c:v>423.2</c:v>
                </c:pt>
                <c:pt idx="20">
                  <c:v>448.4</c:v>
                </c:pt>
                <c:pt idx="21">
                  <c:v>475.4</c:v>
                </c:pt>
                <c:pt idx="22">
                  <c:v>502.9</c:v>
                </c:pt>
                <c:pt idx="23">
                  <c:v>512.70000000000005</c:v>
                </c:pt>
                <c:pt idx="24">
                  <c:v>518.4</c:v>
                </c:pt>
                <c:pt idx="25">
                  <c:v>518.70000000000005</c:v>
                </c:pt>
                <c:pt idx="26">
                  <c:v>523.1</c:v>
                </c:pt>
                <c:pt idx="27">
                  <c:v>519.4</c:v>
                </c:pt>
                <c:pt idx="28">
                  <c:v>517.1</c:v>
                </c:pt>
                <c:pt idx="29">
                  <c:v>507.5</c:v>
                </c:pt>
                <c:pt idx="30">
                  <c:v>497.9</c:v>
                </c:pt>
                <c:pt idx="31">
                  <c:v>485.5</c:v>
                </c:pt>
                <c:pt idx="32">
                  <c:v>464.7</c:v>
                </c:pt>
                <c:pt idx="33">
                  <c:v>455.6</c:v>
                </c:pt>
              </c:numCache>
            </c:numRef>
          </c:yVal>
        </c:ser>
        <c:axId val="109234816"/>
        <c:axId val="109716224"/>
      </c:scatterChart>
      <c:valAx>
        <c:axId val="10921024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36"/>
              <c:y val="0.874388176968080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233280"/>
        <c:crosses val="autoZero"/>
        <c:crossBetween val="midCat"/>
      </c:valAx>
      <c:valAx>
        <c:axId val="109233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210240"/>
        <c:crosses val="autoZero"/>
        <c:crossBetween val="midCat"/>
      </c:valAx>
      <c:valAx>
        <c:axId val="109234816"/>
        <c:scaling>
          <c:orientation val="minMax"/>
        </c:scaling>
        <c:delete val="1"/>
        <c:axPos val="b"/>
        <c:numFmt formatCode="General" sourceLinked="1"/>
        <c:tickLblPos val="none"/>
        <c:crossAx val="109716224"/>
        <c:crosses val="autoZero"/>
        <c:crossBetween val="midCat"/>
      </c:valAx>
      <c:valAx>
        <c:axId val="109716224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234816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92779235928841"/>
          <c:y val="0.93966599763264891"/>
          <c:w val="0.70880011665208609"/>
          <c:h val="4.21139759490848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2"/>
          <c:y val="0.16639477977161488"/>
          <c:w val="0.79134295227524976"/>
          <c:h val="0.65579119086460602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7"/>
            </c:marker>
          </c:dPt>
          <c:dPt>
            <c:idx val="22"/>
            <c:marker>
              <c:symbol val="diamond"/>
              <c:size val="7"/>
            </c:marker>
          </c:dPt>
          <c:dPt>
            <c:idx val="33"/>
            <c:marker>
              <c:symbol val="diamond"/>
              <c:size val="7"/>
            </c:marker>
          </c:dPt>
          <c:dLbls>
            <c:dLbl>
              <c:idx val="0"/>
              <c:layout>
                <c:manualLayout>
                  <c:x val="-5.9259259259259274E-3"/>
                  <c:y val="-3.2679738562091602E-2"/>
                </c:manualLayout>
              </c:layout>
              <c:showVal val="1"/>
            </c:dLbl>
            <c:dLbl>
              <c:idx val="22"/>
              <c:layout>
                <c:manualLayout>
                  <c:x val="-1.7777777777777781E-2"/>
                  <c:y val="-2.8322440087145972E-2"/>
                </c:manualLayout>
              </c:layout>
              <c:showVal val="1"/>
            </c:dLbl>
            <c:dLbl>
              <c:idx val="33"/>
              <c:layout>
                <c:manualLayout>
                  <c:x val="-5.1851851851851864E-2"/>
                  <c:y val="-5.2287581699346476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85</c:v>
                </c:pt>
                <c:pt idx="1">
                  <c:v>279</c:v>
                </c:pt>
                <c:pt idx="2">
                  <c:v>529</c:v>
                </c:pt>
                <c:pt idx="3">
                  <c:v>769</c:v>
                </c:pt>
                <c:pt idx="4">
                  <c:v>1015</c:v>
                </c:pt>
                <c:pt idx="5">
                  <c:v>1253</c:v>
                </c:pt>
                <c:pt idx="6">
                  <c:v>1496</c:v>
                </c:pt>
                <c:pt idx="7">
                  <c:v>1734</c:v>
                </c:pt>
                <c:pt idx="8">
                  <c:v>1977</c:v>
                </c:pt>
                <c:pt idx="9">
                  <c:v>2218</c:v>
                </c:pt>
                <c:pt idx="10">
                  <c:v>2462</c:v>
                </c:pt>
                <c:pt idx="11">
                  <c:v>2702</c:v>
                </c:pt>
                <c:pt idx="12">
                  <c:v>2944</c:v>
                </c:pt>
                <c:pt idx="13">
                  <c:v>3184</c:v>
                </c:pt>
                <c:pt idx="14">
                  <c:v>3421</c:v>
                </c:pt>
                <c:pt idx="15">
                  <c:v>3662</c:v>
                </c:pt>
                <c:pt idx="16">
                  <c:v>3903</c:v>
                </c:pt>
                <c:pt idx="17">
                  <c:v>4199</c:v>
                </c:pt>
                <c:pt idx="18">
                  <c:v>4496</c:v>
                </c:pt>
                <c:pt idx="19">
                  <c:v>4767</c:v>
                </c:pt>
                <c:pt idx="20">
                  <c:v>5037</c:v>
                </c:pt>
                <c:pt idx="21">
                  <c:v>5326</c:v>
                </c:pt>
                <c:pt idx="22">
                  <c:v>5554</c:v>
                </c:pt>
                <c:pt idx="23">
                  <c:v>5756</c:v>
                </c:pt>
                <c:pt idx="24">
                  <c:v>5955</c:v>
                </c:pt>
                <c:pt idx="25">
                  <c:v>6167</c:v>
                </c:pt>
                <c:pt idx="26">
                  <c:v>6370</c:v>
                </c:pt>
                <c:pt idx="27">
                  <c:v>6579</c:v>
                </c:pt>
                <c:pt idx="28">
                  <c:v>6797</c:v>
                </c:pt>
                <c:pt idx="29">
                  <c:v>7035</c:v>
                </c:pt>
                <c:pt idx="30">
                  <c:v>7255</c:v>
                </c:pt>
                <c:pt idx="31">
                  <c:v>7462</c:v>
                </c:pt>
                <c:pt idx="32">
                  <c:v>7710</c:v>
                </c:pt>
                <c:pt idx="33">
                  <c:v>7936</c:v>
                </c:pt>
              </c:numCache>
            </c:numRef>
          </c:xVal>
          <c:yVal>
            <c:numRef>
              <c:f>'Peak data'!$E$3:$E$1127</c:f>
              <c:numCache>
                <c:formatCode>General</c:formatCode>
                <c:ptCount val="1111"/>
                <c:pt idx="0">
                  <c:v>117</c:v>
                </c:pt>
                <c:pt idx="1">
                  <c:v>115.8</c:v>
                </c:pt>
                <c:pt idx="2">
                  <c:v>112.4</c:v>
                </c:pt>
                <c:pt idx="3">
                  <c:v>111.2</c:v>
                </c:pt>
                <c:pt idx="4">
                  <c:v>110.2</c:v>
                </c:pt>
                <c:pt idx="5">
                  <c:v>109</c:v>
                </c:pt>
                <c:pt idx="6">
                  <c:v>109</c:v>
                </c:pt>
                <c:pt idx="7">
                  <c:v>109</c:v>
                </c:pt>
                <c:pt idx="8">
                  <c:v>109</c:v>
                </c:pt>
                <c:pt idx="9">
                  <c:v>109</c:v>
                </c:pt>
                <c:pt idx="10">
                  <c:v>107.8</c:v>
                </c:pt>
                <c:pt idx="11">
                  <c:v>107.8</c:v>
                </c:pt>
                <c:pt idx="12">
                  <c:v>107.8</c:v>
                </c:pt>
                <c:pt idx="13">
                  <c:v>107.8</c:v>
                </c:pt>
                <c:pt idx="14">
                  <c:v>107.8</c:v>
                </c:pt>
                <c:pt idx="15">
                  <c:v>107.8</c:v>
                </c:pt>
                <c:pt idx="16">
                  <c:v>107.8</c:v>
                </c:pt>
                <c:pt idx="17">
                  <c:v>107.8</c:v>
                </c:pt>
                <c:pt idx="18">
                  <c:v>107.8</c:v>
                </c:pt>
                <c:pt idx="19">
                  <c:v>107.8</c:v>
                </c:pt>
                <c:pt idx="20">
                  <c:v>107.8</c:v>
                </c:pt>
                <c:pt idx="21">
                  <c:v>107.8</c:v>
                </c:pt>
                <c:pt idx="22">
                  <c:v>109</c:v>
                </c:pt>
                <c:pt idx="23">
                  <c:v>107.8</c:v>
                </c:pt>
                <c:pt idx="24">
                  <c:v>104.4</c:v>
                </c:pt>
                <c:pt idx="25">
                  <c:v>100</c:v>
                </c:pt>
                <c:pt idx="26">
                  <c:v>96.6</c:v>
                </c:pt>
                <c:pt idx="27">
                  <c:v>92</c:v>
                </c:pt>
                <c:pt idx="28">
                  <c:v>87.4</c:v>
                </c:pt>
                <c:pt idx="29">
                  <c:v>83</c:v>
                </c:pt>
                <c:pt idx="30">
                  <c:v>78.400000000000006</c:v>
                </c:pt>
                <c:pt idx="31">
                  <c:v>75</c:v>
                </c:pt>
                <c:pt idx="32">
                  <c:v>70.400000000000006</c:v>
                </c:pt>
                <c:pt idx="33">
                  <c:v>64.8</c:v>
                </c:pt>
              </c:numCache>
            </c:numRef>
          </c:yVal>
        </c:ser>
        <c:axId val="113156480"/>
        <c:axId val="11324736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4"/>
            <c:marker>
              <c:symbol val="circle"/>
              <c:size val="7"/>
            </c:marker>
          </c:dPt>
          <c:dPt>
            <c:idx val="33"/>
            <c:marker>
              <c:symbol val="circle"/>
              <c:size val="7"/>
            </c:marker>
          </c:dPt>
          <c:dLbls>
            <c:dLbl>
              <c:idx val="24"/>
              <c:layout>
                <c:manualLayout>
                  <c:x val="-4.296296296296296E-2"/>
                  <c:y val="-3.4858387799564211E-2"/>
                </c:manualLayout>
              </c:layout>
              <c:showVal val="1"/>
            </c:dLbl>
            <c:dLbl>
              <c:idx val="33"/>
              <c:layout>
                <c:manualLayout>
                  <c:x val="-6.666666666666668E-2"/>
                  <c:y val="2.6143790849673238E-2"/>
                </c:manualLayout>
              </c:layout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85</c:v>
                </c:pt>
                <c:pt idx="1">
                  <c:v>279</c:v>
                </c:pt>
                <c:pt idx="2">
                  <c:v>529</c:v>
                </c:pt>
                <c:pt idx="3">
                  <c:v>769</c:v>
                </c:pt>
                <c:pt idx="4">
                  <c:v>1015</c:v>
                </c:pt>
                <c:pt idx="5">
                  <c:v>1253</c:v>
                </c:pt>
                <c:pt idx="6">
                  <c:v>1496</c:v>
                </c:pt>
                <c:pt idx="7">
                  <c:v>1734</c:v>
                </c:pt>
                <c:pt idx="8">
                  <c:v>1977</c:v>
                </c:pt>
                <c:pt idx="9">
                  <c:v>2218</c:v>
                </c:pt>
                <c:pt idx="10">
                  <c:v>2462</c:v>
                </c:pt>
                <c:pt idx="11">
                  <c:v>2702</c:v>
                </c:pt>
                <c:pt idx="12">
                  <c:v>2944</c:v>
                </c:pt>
                <c:pt idx="13">
                  <c:v>3184</c:v>
                </c:pt>
                <c:pt idx="14">
                  <c:v>3421</c:v>
                </c:pt>
                <c:pt idx="15">
                  <c:v>3662</c:v>
                </c:pt>
                <c:pt idx="16">
                  <c:v>3903</c:v>
                </c:pt>
                <c:pt idx="17">
                  <c:v>4199</c:v>
                </c:pt>
                <c:pt idx="18">
                  <c:v>4496</c:v>
                </c:pt>
                <c:pt idx="19">
                  <c:v>4767</c:v>
                </c:pt>
                <c:pt idx="20">
                  <c:v>5037</c:v>
                </c:pt>
                <c:pt idx="21">
                  <c:v>5326</c:v>
                </c:pt>
                <c:pt idx="22">
                  <c:v>5554</c:v>
                </c:pt>
                <c:pt idx="23">
                  <c:v>5756</c:v>
                </c:pt>
                <c:pt idx="24">
                  <c:v>5955</c:v>
                </c:pt>
                <c:pt idx="25">
                  <c:v>6167</c:v>
                </c:pt>
                <c:pt idx="26">
                  <c:v>6370</c:v>
                </c:pt>
                <c:pt idx="27">
                  <c:v>6579</c:v>
                </c:pt>
                <c:pt idx="28">
                  <c:v>6797</c:v>
                </c:pt>
                <c:pt idx="29">
                  <c:v>7035</c:v>
                </c:pt>
                <c:pt idx="30">
                  <c:v>7255</c:v>
                </c:pt>
                <c:pt idx="31">
                  <c:v>7462</c:v>
                </c:pt>
                <c:pt idx="32">
                  <c:v>7710</c:v>
                </c:pt>
                <c:pt idx="33">
                  <c:v>7936</c:v>
                </c:pt>
              </c:numCache>
            </c:numRef>
          </c:xVal>
          <c:yVal>
            <c:numRef>
              <c:f>'Peak data'!$F$3:$F$1127</c:f>
              <c:numCache>
                <c:formatCode>0.00</c:formatCode>
                <c:ptCount val="1111"/>
                <c:pt idx="0">
                  <c:v>1.046071315872515</c:v>
                </c:pt>
                <c:pt idx="1">
                  <c:v>3.3983591038182395</c:v>
                </c:pt>
                <c:pt idx="2">
                  <c:v>6.2542968339118552</c:v>
                </c:pt>
                <c:pt idx="3">
                  <c:v>8.9947196802356153</c:v>
                </c:pt>
                <c:pt idx="4">
                  <c:v>11.765330808877669</c:v>
                </c:pt>
                <c:pt idx="5">
                  <c:v>14.365940885663196</c:v>
                </c:pt>
                <c:pt idx="6">
                  <c:v>17.151993268118229</c:v>
                </c:pt>
                <c:pt idx="7">
                  <c:v>19.88071946986431</c:v>
                </c:pt>
                <c:pt idx="8">
                  <c:v>22.666771852319343</c:v>
                </c:pt>
                <c:pt idx="9">
                  <c:v>25.429893762490796</c:v>
                </c:pt>
                <c:pt idx="10">
                  <c:v>27.916650888818761</c:v>
                </c:pt>
                <c:pt idx="11">
                  <c:v>30.638014094877455</c:v>
                </c:pt>
                <c:pt idx="12">
                  <c:v>33.382055327653312</c:v>
                </c:pt>
                <c:pt idx="13">
                  <c:v>36.103418533712002</c:v>
                </c:pt>
                <c:pt idx="14">
                  <c:v>38.790764699694961</c:v>
                </c:pt>
                <c:pt idx="15">
                  <c:v>41.523466919112231</c:v>
                </c:pt>
                <c:pt idx="16">
                  <c:v>44.256169138529501</c:v>
                </c:pt>
                <c:pt idx="17">
                  <c:v>47.612517092668561</c:v>
                </c:pt>
                <c:pt idx="18">
                  <c:v>50.980204060166194</c:v>
                </c:pt>
                <c:pt idx="19">
                  <c:v>54.053076680340801</c:v>
                </c:pt>
                <c:pt idx="20">
                  <c:v>57.114610287156829</c:v>
                </c:pt>
                <c:pt idx="21">
                  <c:v>60.391585147785833</c:v>
                </c:pt>
                <c:pt idx="22">
                  <c:v>63.677921531503102</c:v>
                </c:pt>
                <c:pt idx="23">
                  <c:v>65.267360891974334</c:v>
                </c:pt>
                <c:pt idx="24">
                  <c:v>65.394130640580627</c:v>
                </c:pt>
                <c:pt idx="25">
                  <c:v>64.8679920058904</c:v>
                </c:pt>
                <c:pt idx="26">
                  <c:v>64.72514988955507</c:v>
                </c:pt>
                <c:pt idx="27">
                  <c:v>63.665509624487221</c:v>
                </c:pt>
                <c:pt idx="28">
                  <c:v>62.486357420847803</c:v>
                </c:pt>
                <c:pt idx="29">
                  <c:v>61.418428526349004</c:v>
                </c:pt>
                <c:pt idx="30">
                  <c:v>59.828757757441885</c:v>
                </c:pt>
                <c:pt idx="31">
                  <c:v>58.867150520668979</c:v>
                </c:pt>
                <c:pt idx="32">
                  <c:v>57.09308930261912</c:v>
                </c:pt>
                <c:pt idx="33">
                  <c:v>54.092016408961818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6"/>
            <c:marker>
              <c:symbol val="square"/>
              <c:size val="7"/>
            </c:marker>
          </c:dPt>
          <c:dPt>
            <c:idx val="33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4814814814814821E-3"/>
                  <c:y val="-3.48583877995643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154.9</a:t>
                    </a:r>
                  </a:p>
                </c:rich>
              </c:tx>
              <c:showVal val="1"/>
            </c:dLbl>
            <c:dLbl>
              <c:idx val="16"/>
              <c:layout>
                <c:manualLayout>
                  <c:x val="-1.4814814814814821E-3"/>
                  <c:y val="-2.1786492374727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147.1</a:t>
                    </a:r>
                  </a:p>
                </c:rich>
              </c:tx>
              <c:showVal val="1"/>
            </c:dLbl>
            <c:dLbl>
              <c:idx val="33"/>
              <c:layout>
                <c:manualLayout>
                  <c:x val="-6.8148148148148152E-2"/>
                  <c:y val="-4.57516339869281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138.9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data'!$D$3:$D$36</c:f>
              <c:numCache>
                <c:formatCode>General</c:formatCode>
                <c:ptCount val="34"/>
                <c:pt idx="0">
                  <c:v>85</c:v>
                </c:pt>
                <c:pt idx="1">
                  <c:v>279</c:v>
                </c:pt>
                <c:pt idx="2">
                  <c:v>529</c:v>
                </c:pt>
                <c:pt idx="3">
                  <c:v>769</c:v>
                </c:pt>
                <c:pt idx="4">
                  <c:v>1015</c:v>
                </c:pt>
                <c:pt idx="5">
                  <c:v>1253</c:v>
                </c:pt>
                <c:pt idx="6">
                  <c:v>1496</c:v>
                </c:pt>
                <c:pt idx="7">
                  <c:v>1734</c:v>
                </c:pt>
                <c:pt idx="8">
                  <c:v>1977</c:v>
                </c:pt>
                <c:pt idx="9">
                  <c:v>2218</c:v>
                </c:pt>
                <c:pt idx="10">
                  <c:v>2462</c:v>
                </c:pt>
                <c:pt idx="11">
                  <c:v>2702</c:v>
                </c:pt>
                <c:pt idx="12">
                  <c:v>2944</c:v>
                </c:pt>
                <c:pt idx="13">
                  <c:v>3184</c:v>
                </c:pt>
                <c:pt idx="14">
                  <c:v>3421</c:v>
                </c:pt>
                <c:pt idx="15">
                  <c:v>3662</c:v>
                </c:pt>
                <c:pt idx="16">
                  <c:v>3903</c:v>
                </c:pt>
                <c:pt idx="17">
                  <c:v>4199</c:v>
                </c:pt>
                <c:pt idx="18">
                  <c:v>4496</c:v>
                </c:pt>
                <c:pt idx="19">
                  <c:v>4767</c:v>
                </c:pt>
                <c:pt idx="20">
                  <c:v>5037</c:v>
                </c:pt>
                <c:pt idx="21">
                  <c:v>5326</c:v>
                </c:pt>
                <c:pt idx="22">
                  <c:v>5554</c:v>
                </c:pt>
                <c:pt idx="23">
                  <c:v>5756</c:v>
                </c:pt>
                <c:pt idx="24">
                  <c:v>5955</c:v>
                </c:pt>
                <c:pt idx="25">
                  <c:v>6167</c:v>
                </c:pt>
                <c:pt idx="26">
                  <c:v>6370</c:v>
                </c:pt>
                <c:pt idx="27">
                  <c:v>6579</c:v>
                </c:pt>
                <c:pt idx="28">
                  <c:v>6797</c:v>
                </c:pt>
                <c:pt idx="29">
                  <c:v>7035</c:v>
                </c:pt>
                <c:pt idx="30">
                  <c:v>7255</c:v>
                </c:pt>
                <c:pt idx="31">
                  <c:v>7462</c:v>
                </c:pt>
                <c:pt idx="32">
                  <c:v>7710</c:v>
                </c:pt>
                <c:pt idx="33">
                  <c:v>7936</c:v>
                </c:pt>
              </c:numCache>
            </c:numRef>
          </c:xVal>
          <c:yVal>
            <c:numRef>
              <c:f>'Peak data'!$A$3:$A$36</c:f>
              <c:numCache>
                <c:formatCode>General</c:formatCode>
                <c:ptCount val="34"/>
                <c:pt idx="0">
                  <c:v>154.90625</c:v>
                </c:pt>
                <c:pt idx="1">
                  <c:v>154.453125</c:v>
                </c:pt>
                <c:pt idx="2">
                  <c:v>154.21875</c:v>
                </c:pt>
                <c:pt idx="3">
                  <c:v>153.765625</c:v>
                </c:pt>
                <c:pt idx="4">
                  <c:v>153.078125</c:v>
                </c:pt>
                <c:pt idx="5">
                  <c:v>152.625</c:v>
                </c:pt>
                <c:pt idx="6">
                  <c:v>152.390625</c:v>
                </c:pt>
                <c:pt idx="7">
                  <c:v>152.15625</c:v>
                </c:pt>
                <c:pt idx="8">
                  <c:v>151.484375</c:v>
                </c:pt>
                <c:pt idx="9">
                  <c:v>151.015625</c:v>
                </c:pt>
                <c:pt idx="10">
                  <c:v>150.328125</c:v>
                </c:pt>
                <c:pt idx="11">
                  <c:v>149.875</c:v>
                </c:pt>
                <c:pt idx="12">
                  <c:v>149.421875</c:v>
                </c:pt>
                <c:pt idx="13">
                  <c:v>148.953125</c:v>
                </c:pt>
                <c:pt idx="14">
                  <c:v>148.953125</c:v>
                </c:pt>
                <c:pt idx="15">
                  <c:v>147.125</c:v>
                </c:pt>
                <c:pt idx="16">
                  <c:v>147.125</c:v>
                </c:pt>
                <c:pt idx="17">
                  <c:v>146.90625</c:v>
                </c:pt>
                <c:pt idx="18">
                  <c:v>146.4375</c:v>
                </c:pt>
                <c:pt idx="19">
                  <c:v>144.609375</c:v>
                </c:pt>
                <c:pt idx="20">
                  <c:v>143.921875</c:v>
                </c:pt>
                <c:pt idx="21">
                  <c:v>143.234375</c:v>
                </c:pt>
                <c:pt idx="22">
                  <c:v>143.703125</c:v>
                </c:pt>
                <c:pt idx="23">
                  <c:v>143.234375</c:v>
                </c:pt>
                <c:pt idx="24">
                  <c:v>142.328125</c:v>
                </c:pt>
                <c:pt idx="25">
                  <c:v>141.640625</c:v>
                </c:pt>
                <c:pt idx="26">
                  <c:v>141.40625</c:v>
                </c:pt>
                <c:pt idx="27">
                  <c:v>141.40625</c:v>
                </c:pt>
                <c:pt idx="28">
                  <c:v>139.34375</c:v>
                </c:pt>
                <c:pt idx="29">
                  <c:v>140.71875</c:v>
                </c:pt>
                <c:pt idx="30">
                  <c:v>137.96875</c:v>
                </c:pt>
                <c:pt idx="31">
                  <c:v>138.65625</c:v>
                </c:pt>
                <c:pt idx="32">
                  <c:v>136.375</c:v>
                </c:pt>
                <c:pt idx="33">
                  <c:v>138.953125</c:v>
                </c:pt>
              </c:numCache>
            </c:numRef>
          </c:yVal>
        </c:ser>
        <c:axId val="113156480"/>
        <c:axId val="11324736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26"/>
            <c:marker>
              <c:symbol val="triangle"/>
              <c:size val="7"/>
            </c:marker>
          </c:dPt>
          <c:dPt>
            <c:idx val="33"/>
            <c:marker>
              <c:symbol val="triangle"/>
              <c:size val="7"/>
            </c:marker>
          </c:dPt>
          <c:dLbls>
            <c:dLbl>
              <c:idx val="26"/>
              <c:layout>
                <c:manualLayout>
                  <c:x val="-4.7407407407407461E-2"/>
                  <c:y val="-3.4858387799564308E-2"/>
                </c:manualLayout>
              </c:layout>
              <c:showVal val="1"/>
            </c:dLbl>
            <c:dLbl>
              <c:idx val="33"/>
              <c:layout>
                <c:manualLayout>
                  <c:x val="-9.6296296296296213E-2"/>
                  <c:y val="3.7037037037037042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DC Current= 455.6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data'!$D$3:$D$1127</c:f>
              <c:numCache>
                <c:formatCode>General</c:formatCode>
                <c:ptCount val="1111"/>
                <c:pt idx="0">
                  <c:v>85</c:v>
                </c:pt>
                <c:pt idx="1">
                  <c:v>279</c:v>
                </c:pt>
                <c:pt idx="2">
                  <c:v>529</c:v>
                </c:pt>
                <c:pt idx="3">
                  <c:v>769</c:v>
                </c:pt>
                <c:pt idx="4">
                  <c:v>1015</c:v>
                </c:pt>
                <c:pt idx="5">
                  <c:v>1253</c:v>
                </c:pt>
                <c:pt idx="6">
                  <c:v>1496</c:v>
                </c:pt>
                <c:pt idx="7">
                  <c:v>1734</c:v>
                </c:pt>
                <c:pt idx="8">
                  <c:v>1977</c:v>
                </c:pt>
                <c:pt idx="9">
                  <c:v>2218</c:v>
                </c:pt>
                <c:pt idx="10">
                  <c:v>2462</c:v>
                </c:pt>
                <c:pt idx="11">
                  <c:v>2702</c:v>
                </c:pt>
                <c:pt idx="12">
                  <c:v>2944</c:v>
                </c:pt>
                <c:pt idx="13">
                  <c:v>3184</c:v>
                </c:pt>
                <c:pt idx="14">
                  <c:v>3421</c:v>
                </c:pt>
                <c:pt idx="15">
                  <c:v>3662</c:v>
                </c:pt>
                <c:pt idx="16">
                  <c:v>3903</c:v>
                </c:pt>
                <c:pt idx="17">
                  <c:v>4199</c:v>
                </c:pt>
                <c:pt idx="18">
                  <c:v>4496</c:v>
                </c:pt>
                <c:pt idx="19">
                  <c:v>4767</c:v>
                </c:pt>
                <c:pt idx="20">
                  <c:v>5037</c:v>
                </c:pt>
                <c:pt idx="21">
                  <c:v>5326</c:v>
                </c:pt>
                <c:pt idx="22">
                  <c:v>5554</c:v>
                </c:pt>
                <c:pt idx="23">
                  <c:v>5756</c:v>
                </c:pt>
                <c:pt idx="24">
                  <c:v>5955</c:v>
                </c:pt>
                <c:pt idx="25">
                  <c:v>6167</c:v>
                </c:pt>
                <c:pt idx="26">
                  <c:v>6370</c:v>
                </c:pt>
                <c:pt idx="27">
                  <c:v>6579</c:v>
                </c:pt>
                <c:pt idx="28">
                  <c:v>6797</c:v>
                </c:pt>
                <c:pt idx="29">
                  <c:v>7035</c:v>
                </c:pt>
                <c:pt idx="30">
                  <c:v>7255</c:v>
                </c:pt>
                <c:pt idx="31">
                  <c:v>7462</c:v>
                </c:pt>
                <c:pt idx="32">
                  <c:v>7710</c:v>
                </c:pt>
                <c:pt idx="33">
                  <c:v>7936</c:v>
                </c:pt>
              </c:numCache>
            </c:numRef>
          </c:xVal>
          <c:yVal>
            <c:numRef>
              <c:f>'Peak data'!$B$3:$B$246</c:f>
              <c:numCache>
                <c:formatCode>General</c:formatCode>
                <c:ptCount val="230"/>
                <c:pt idx="0">
                  <c:v>35.700000000000003</c:v>
                </c:pt>
                <c:pt idx="1">
                  <c:v>38.700000000000003</c:v>
                </c:pt>
                <c:pt idx="2">
                  <c:v>59.1</c:v>
                </c:pt>
                <c:pt idx="3">
                  <c:v>78.900000000000006</c:v>
                </c:pt>
                <c:pt idx="4">
                  <c:v>98.5</c:v>
                </c:pt>
                <c:pt idx="5">
                  <c:v>118.3</c:v>
                </c:pt>
                <c:pt idx="6">
                  <c:v>138.5</c:v>
                </c:pt>
                <c:pt idx="7">
                  <c:v>159</c:v>
                </c:pt>
                <c:pt idx="8">
                  <c:v>179.2</c:v>
                </c:pt>
                <c:pt idx="9">
                  <c:v>198.9</c:v>
                </c:pt>
                <c:pt idx="10">
                  <c:v>219</c:v>
                </c:pt>
                <c:pt idx="11">
                  <c:v>240</c:v>
                </c:pt>
                <c:pt idx="12">
                  <c:v>260.60000000000002</c:v>
                </c:pt>
                <c:pt idx="13">
                  <c:v>282</c:v>
                </c:pt>
                <c:pt idx="14">
                  <c:v>303.7</c:v>
                </c:pt>
                <c:pt idx="15">
                  <c:v>324.10000000000002</c:v>
                </c:pt>
                <c:pt idx="16">
                  <c:v>344.2</c:v>
                </c:pt>
                <c:pt idx="17">
                  <c:v>368.5</c:v>
                </c:pt>
                <c:pt idx="18">
                  <c:v>397.6</c:v>
                </c:pt>
                <c:pt idx="19">
                  <c:v>423.2</c:v>
                </c:pt>
                <c:pt idx="20">
                  <c:v>448.4</c:v>
                </c:pt>
                <c:pt idx="21">
                  <c:v>475.4</c:v>
                </c:pt>
                <c:pt idx="22">
                  <c:v>502.9</c:v>
                </c:pt>
                <c:pt idx="23">
                  <c:v>512.70000000000005</c:v>
                </c:pt>
                <c:pt idx="24">
                  <c:v>518.4</c:v>
                </c:pt>
                <c:pt idx="25">
                  <c:v>518.70000000000005</c:v>
                </c:pt>
                <c:pt idx="26">
                  <c:v>523.1</c:v>
                </c:pt>
                <c:pt idx="27">
                  <c:v>519.4</c:v>
                </c:pt>
                <c:pt idx="28">
                  <c:v>517.1</c:v>
                </c:pt>
                <c:pt idx="29">
                  <c:v>507.5</c:v>
                </c:pt>
                <c:pt idx="30">
                  <c:v>497.9</c:v>
                </c:pt>
                <c:pt idx="31">
                  <c:v>485.5</c:v>
                </c:pt>
                <c:pt idx="32">
                  <c:v>464.7</c:v>
                </c:pt>
                <c:pt idx="33">
                  <c:v>455.6</c:v>
                </c:pt>
              </c:numCache>
            </c:numRef>
          </c:yVal>
        </c:ser>
        <c:axId val="113249280"/>
        <c:axId val="139626752"/>
      </c:scatterChart>
      <c:valAx>
        <c:axId val="11315648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42"/>
              <c:y val="0.874388176968080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47360"/>
        <c:crosses val="autoZero"/>
        <c:crossBetween val="midCat"/>
      </c:valAx>
      <c:valAx>
        <c:axId val="113247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3.5182268883056291E-4"/>
              <c:y val="0.1542612320518760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56480"/>
        <c:crosses val="autoZero"/>
        <c:crossBetween val="midCat"/>
      </c:valAx>
      <c:valAx>
        <c:axId val="113249280"/>
        <c:scaling>
          <c:orientation val="minMax"/>
        </c:scaling>
        <c:delete val="1"/>
        <c:axPos val="b"/>
        <c:numFmt formatCode="General" sourceLinked="1"/>
        <c:tickLblPos val="none"/>
        <c:crossAx val="139626752"/>
        <c:crosses val="autoZero"/>
        <c:crossBetween val="midCat"/>
      </c:valAx>
      <c:valAx>
        <c:axId val="139626752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4928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7055701370663"/>
          <c:y val="0.93966599763264891"/>
          <c:w val="0.66832009332166864"/>
          <c:h val="4.211397594908483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5"/>
          <c:y val="0.16639477977161488"/>
          <c:w val="0.79134295227524976"/>
          <c:h val="0.65579119086460624"/>
        </c:manualLayout>
      </c:layout>
      <c:scatterChart>
        <c:scatterStyle val="lineMarker"/>
        <c:ser>
          <c:idx val="1"/>
          <c:order val="0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64</c:v>
                </c:pt>
              </c:numCache>
            </c:numRef>
          </c:yVal>
        </c:ser>
        <c:ser>
          <c:idx val="3"/>
          <c:order val="2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37</c:v>
                </c:pt>
                <c:pt idx="1">
                  <c:v>74</c:v>
                </c:pt>
                <c:pt idx="2">
                  <c:v>123</c:v>
                </c:pt>
                <c:pt idx="3">
                  <c:v>179</c:v>
                </c:pt>
                <c:pt idx="4">
                  <c:v>240</c:v>
                </c:pt>
                <c:pt idx="5">
                  <c:v>355</c:v>
                </c:pt>
                <c:pt idx="6">
                  <c:v>305</c:v>
                </c:pt>
              </c:numCache>
            </c:numRef>
          </c:yVal>
        </c:ser>
        <c:ser>
          <c:idx val="4"/>
          <c:order val="3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218</c:v>
                </c:pt>
                <c:pt idx="1">
                  <c:v>235</c:v>
                </c:pt>
                <c:pt idx="2">
                  <c:v>266</c:v>
                </c:pt>
                <c:pt idx="3">
                  <c:v>288</c:v>
                </c:pt>
                <c:pt idx="4">
                  <c:v>310</c:v>
                </c:pt>
                <c:pt idx="5">
                  <c:v>350</c:v>
                </c:pt>
                <c:pt idx="6">
                  <c:v>285</c:v>
                </c:pt>
              </c:numCache>
            </c:numRef>
          </c:yVal>
        </c:ser>
        <c:axId val="154548480"/>
        <c:axId val="93548928"/>
      </c:scatterChart>
      <c:scatterChart>
        <c:scatterStyle val="lineMarker"/>
        <c:ser>
          <c:idx val="2"/>
          <c:order val="1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30.237500000000001</c:v>
                </c:pt>
                <c:pt idx="1">
                  <c:v>31.860000000000003</c:v>
                </c:pt>
                <c:pt idx="2">
                  <c:v>35.252499999999998</c:v>
                </c:pt>
                <c:pt idx="3">
                  <c:v>38.645000000000003</c:v>
                </c:pt>
                <c:pt idx="4">
                  <c:v>41.152500000000003</c:v>
                </c:pt>
                <c:pt idx="5">
                  <c:v>41.89</c:v>
                </c:pt>
                <c:pt idx="6">
                  <c:v>30.237500000000001</c:v>
                </c:pt>
              </c:numCache>
            </c:numRef>
          </c:yVal>
        </c:ser>
        <c:ser>
          <c:idx val="5"/>
          <c:order val="4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5.7573305407463824</c:v>
                </c:pt>
                <c:pt idx="1">
                  <c:v>12.132520944402135</c:v>
                </c:pt>
                <c:pt idx="2">
                  <c:v>20.13661462300076</c:v>
                </c:pt>
                <c:pt idx="3">
                  <c:v>29.432597105864431</c:v>
                </c:pt>
                <c:pt idx="4">
                  <c:v>39.177932216298558</c:v>
                </c:pt>
                <c:pt idx="5">
                  <c:v>47.856054836252859</c:v>
                </c:pt>
                <c:pt idx="6">
                  <c:v>40.301313785224679</c:v>
                </c:pt>
              </c:numCache>
            </c:numRef>
          </c:yVal>
        </c:ser>
        <c:axId val="93552000"/>
        <c:axId val="93550464"/>
      </c:scatterChart>
      <c:valAx>
        <c:axId val="1545484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53"/>
              <c:y val="0.874388176968080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48928"/>
        <c:crosses val="autoZero"/>
        <c:crossBetween val="midCat"/>
      </c:valAx>
      <c:valAx>
        <c:axId val="93548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548480"/>
        <c:crosses val="autoZero"/>
        <c:crossBetween val="midCat"/>
      </c:valAx>
      <c:valAx>
        <c:axId val="93550464"/>
        <c:scaling>
          <c:orientation val="minMax"/>
        </c:scaling>
        <c:axPos val="r"/>
        <c:numFmt formatCode="0.0" sourceLinked="0"/>
        <c:tickLblPos val="nextTo"/>
        <c:crossAx val="93552000"/>
        <c:crosses val="max"/>
        <c:crossBetween val="midCat"/>
      </c:valAx>
      <c:valAx>
        <c:axId val="93552000"/>
        <c:scaling>
          <c:orientation val="minMax"/>
        </c:scaling>
        <c:delete val="1"/>
        <c:axPos val="b"/>
        <c:numFmt formatCode="General" sourceLinked="1"/>
        <c:tickLblPos val="none"/>
        <c:crossAx val="935504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1"/>
          <c:order val="0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64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37</c:v>
                </c:pt>
                <c:pt idx="1">
                  <c:v>74</c:v>
                </c:pt>
                <c:pt idx="2">
                  <c:v>123</c:v>
                </c:pt>
                <c:pt idx="3">
                  <c:v>179</c:v>
                </c:pt>
                <c:pt idx="4">
                  <c:v>240</c:v>
                </c:pt>
                <c:pt idx="5">
                  <c:v>355</c:v>
                </c:pt>
                <c:pt idx="6">
                  <c:v>305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218</c:v>
                </c:pt>
                <c:pt idx="1">
                  <c:v>235</c:v>
                </c:pt>
                <c:pt idx="2">
                  <c:v>266</c:v>
                </c:pt>
                <c:pt idx="3">
                  <c:v>288</c:v>
                </c:pt>
                <c:pt idx="4">
                  <c:v>310</c:v>
                </c:pt>
                <c:pt idx="5">
                  <c:v>350</c:v>
                </c:pt>
                <c:pt idx="6">
                  <c:v>285</c:v>
                </c:pt>
              </c:numCache>
            </c:numRef>
          </c:yVal>
        </c:ser>
        <c:axId val="93613440"/>
        <c:axId val="93685248"/>
      </c:scatterChart>
      <c:scatterChart>
        <c:scatterStyle val="lineMarker"/>
        <c:ser>
          <c:idx val="2"/>
          <c:order val="1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41</c:v>
                </c:pt>
                <c:pt idx="1">
                  <c:v>43.2</c:v>
                </c:pt>
                <c:pt idx="2">
                  <c:v>47.8</c:v>
                </c:pt>
                <c:pt idx="3">
                  <c:v>52.4</c:v>
                </c:pt>
                <c:pt idx="4">
                  <c:v>55.8</c:v>
                </c:pt>
                <c:pt idx="5">
                  <c:v>56.8</c:v>
                </c:pt>
                <c:pt idx="6">
                  <c:v>41</c:v>
                </c:pt>
              </c:numCache>
            </c:numRef>
          </c:yVal>
        </c:ser>
        <c:ser>
          <c:idx val="5"/>
          <c:order val="2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4.3126117597559697</c:v>
                </c:pt>
                <c:pt idx="1">
                  <c:v>9.0880403912906278</c:v>
                </c:pt>
                <c:pt idx="2">
                  <c:v>15.083622593878195</c:v>
                </c:pt>
                <c:pt idx="3">
                  <c:v>22.046912801093931</c:v>
                </c:pt>
                <c:pt idx="4">
                  <c:v>29.346797096875985</c:v>
                </c:pt>
                <c:pt idx="5">
                  <c:v>35.847270432313032</c:v>
                </c:pt>
                <c:pt idx="6">
                  <c:v>30.188282318291787</c:v>
                </c:pt>
              </c:numCache>
            </c:numRef>
          </c:yVal>
        </c:ser>
        <c:axId val="93688576"/>
        <c:axId val="93686784"/>
      </c:scatterChart>
      <c:valAx>
        <c:axId val="936134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85248"/>
        <c:crosses val="autoZero"/>
        <c:crossBetween val="midCat"/>
      </c:valAx>
      <c:valAx>
        <c:axId val="93685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13440"/>
        <c:crosses val="autoZero"/>
        <c:crossBetween val="midCat"/>
      </c:valAx>
      <c:valAx>
        <c:axId val="93686784"/>
        <c:scaling>
          <c:orientation val="minMax"/>
        </c:scaling>
        <c:axPos val="r"/>
        <c:numFmt formatCode="0.0" sourceLinked="0"/>
        <c:tickLblPos val="nextTo"/>
        <c:crossAx val="93688576"/>
        <c:crosses val="max"/>
        <c:crossBetween val="midCat"/>
      </c:valAx>
      <c:valAx>
        <c:axId val="93688576"/>
        <c:scaling>
          <c:orientation val="minMax"/>
        </c:scaling>
        <c:delete val="1"/>
        <c:axPos val="b"/>
        <c:numFmt formatCode="General" sourceLinked="1"/>
        <c:tickLblPos val="none"/>
        <c:crossAx val="936867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lineMarker"/>
        <c:ser>
          <c:idx val="1"/>
          <c:order val="0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2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3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93774208"/>
        <c:axId val="93776128"/>
      </c:scatterChart>
      <c:scatterChart>
        <c:scatterStyle val="lineMarker"/>
        <c:ser>
          <c:idx val="2"/>
          <c:order val="1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4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3779456"/>
        <c:axId val="93777920"/>
      </c:scatterChart>
      <c:valAx>
        <c:axId val="937742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76128"/>
        <c:crosses val="autoZero"/>
        <c:crossBetween val="midCat"/>
      </c:valAx>
      <c:valAx>
        <c:axId val="9377612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74208"/>
        <c:crosses val="autoZero"/>
        <c:crossBetween val="midCat"/>
      </c:valAx>
      <c:valAx>
        <c:axId val="93777920"/>
        <c:scaling>
          <c:orientation val="minMax"/>
        </c:scaling>
        <c:axPos val="r"/>
        <c:numFmt formatCode="0.0" sourceLinked="0"/>
        <c:tickLblPos val="nextTo"/>
        <c:crossAx val="93779456"/>
        <c:crosses val="max"/>
        <c:crossBetween val="midCat"/>
      </c:valAx>
      <c:valAx>
        <c:axId val="93779456"/>
        <c:scaling>
          <c:orientation val="minMax"/>
        </c:scaling>
        <c:delete val="1"/>
        <c:axPos val="b"/>
        <c:numFmt formatCode="General" sourceLinked="1"/>
        <c:tickLblPos val="none"/>
        <c:crossAx val="937779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9"/>
          <c:y val="0.16639477977161488"/>
          <c:w val="0.79134295227524976"/>
          <c:h val="0.65579119086460647"/>
        </c:manualLayout>
      </c:layout>
      <c:scatterChart>
        <c:scatterStyle val="lineMarker"/>
        <c:ser>
          <c:idx val="1"/>
          <c:order val="0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94299648"/>
        <c:axId val="94301568"/>
      </c:scatterChart>
      <c:scatterChart>
        <c:scatterStyle val="lineMarker"/>
        <c:ser>
          <c:idx val="2"/>
          <c:order val="1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2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4308992"/>
        <c:axId val="94307456"/>
      </c:scatterChart>
      <c:valAx>
        <c:axId val="9429964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75"/>
              <c:y val="0.87438817696808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01568"/>
        <c:crosses val="autoZero"/>
        <c:crossBetween val="midCat"/>
      </c:valAx>
      <c:valAx>
        <c:axId val="9430156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99648"/>
        <c:crosses val="autoZero"/>
        <c:crossBetween val="midCat"/>
      </c:valAx>
      <c:valAx>
        <c:axId val="94307456"/>
        <c:scaling>
          <c:orientation val="minMax"/>
        </c:scaling>
        <c:axPos val="r"/>
        <c:numFmt formatCode="0.0" sourceLinked="0"/>
        <c:tickLblPos val="nextTo"/>
        <c:crossAx val="94308992"/>
        <c:crosses val="max"/>
        <c:crossBetween val="midCat"/>
      </c:valAx>
      <c:valAx>
        <c:axId val="94308992"/>
        <c:scaling>
          <c:orientation val="minMax"/>
        </c:scaling>
        <c:delete val="1"/>
        <c:axPos val="b"/>
        <c:numFmt formatCode="General" sourceLinked="1"/>
        <c:tickLblPos val="none"/>
        <c:crossAx val="943074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9"/>
          <c:y val="0.16639477977161488"/>
          <c:w val="0.79134295227524976"/>
          <c:h val="0.65579119086460647"/>
        </c:manualLayout>
      </c:layout>
      <c:scatterChart>
        <c:scatterStyle val="lineMarker"/>
        <c:ser>
          <c:idx val="1"/>
          <c:order val="0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76</c:v>
                </c:pt>
                <c:pt idx="4">
                  <c:v>78</c:v>
                </c:pt>
                <c:pt idx="5">
                  <c:v>85</c:v>
                </c:pt>
              </c:numCache>
            </c:numRef>
          </c:yVal>
        </c:ser>
        <c:ser>
          <c:idx val="3"/>
          <c:order val="2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28.5</c:v>
                </c:pt>
                <c:pt idx="1">
                  <c:v>43.5</c:v>
                </c:pt>
                <c:pt idx="2">
                  <c:v>79</c:v>
                </c:pt>
                <c:pt idx="3">
                  <c:v>122</c:v>
                </c:pt>
                <c:pt idx="4">
                  <c:v>148</c:v>
                </c:pt>
                <c:pt idx="5">
                  <c:v>140</c:v>
                </c:pt>
              </c:numCache>
            </c:numRef>
          </c:yVal>
        </c:ser>
        <c:ser>
          <c:idx val="4"/>
          <c:order val="3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178</c:v>
                </c:pt>
                <c:pt idx="1">
                  <c:v>150</c:v>
                </c:pt>
                <c:pt idx="2">
                  <c:v>160</c:v>
                </c:pt>
                <c:pt idx="3">
                  <c:v>165</c:v>
                </c:pt>
                <c:pt idx="4">
                  <c:v>175</c:v>
                </c:pt>
                <c:pt idx="5">
                  <c:v>166</c:v>
                </c:pt>
              </c:numCache>
            </c:numRef>
          </c:yVal>
        </c:ser>
        <c:axId val="101587584"/>
        <c:axId val="101597952"/>
      </c:scatterChart>
      <c:scatterChart>
        <c:scatterStyle val="lineMarker"/>
        <c:ser>
          <c:idx val="2"/>
          <c:order val="1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23.6</c:v>
                </c:pt>
                <c:pt idx="1">
                  <c:v>17.700000000000003</c:v>
                </c:pt>
                <c:pt idx="2">
                  <c:v>20.2075</c:v>
                </c:pt>
                <c:pt idx="3">
                  <c:v>21.092500000000001</c:v>
                </c:pt>
                <c:pt idx="4">
                  <c:v>19.47</c:v>
                </c:pt>
                <c:pt idx="5">
                  <c:v>15.635</c:v>
                </c:pt>
                <c:pt idx="6">
                  <c:v>0</c:v>
                </c:pt>
              </c:numCache>
            </c:numRef>
          </c:yVal>
        </c:ser>
        <c:ser>
          <c:idx val="5"/>
          <c:order val="4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4.4935262757044931</c:v>
                </c:pt>
                <c:pt idx="1">
                  <c:v>6.7402894135567415</c:v>
                </c:pt>
                <c:pt idx="2">
                  <c:v>11.542745620715918</c:v>
                </c:pt>
                <c:pt idx="3">
                  <c:v>16.064356435643564</c:v>
                </c:pt>
                <c:pt idx="4">
                  <c:v>18.535795887281036</c:v>
                </c:pt>
                <c:pt idx="5">
                  <c:v>17.861766945925361</c:v>
                </c:pt>
                <c:pt idx="6">
                  <c:v>0</c:v>
                </c:pt>
              </c:numCache>
            </c:numRef>
          </c:yVal>
        </c:ser>
        <c:axId val="101601280"/>
        <c:axId val="101599488"/>
      </c:scatterChart>
      <c:valAx>
        <c:axId val="101587584"/>
        <c:scaling>
          <c:orientation val="minMax"/>
          <c:max val="6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75"/>
              <c:y val="0.87438817696808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97952"/>
        <c:crosses val="autoZero"/>
        <c:crossBetween val="midCat"/>
      </c:valAx>
      <c:valAx>
        <c:axId val="1015979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87584"/>
        <c:crosses val="autoZero"/>
        <c:crossBetween val="midCat"/>
      </c:valAx>
      <c:valAx>
        <c:axId val="101599488"/>
        <c:scaling>
          <c:orientation val="minMax"/>
        </c:scaling>
        <c:axPos val="r"/>
        <c:numFmt formatCode="0.0" sourceLinked="0"/>
        <c:tickLblPos val="nextTo"/>
        <c:crossAx val="101601280"/>
        <c:crosses val="max"/>
        <c:crossBetween val="midCat"/>
      </c:valAx>
      <c:valAx>
        <c:axId val="101601280"/>
        <c:scaling>
          <c:orientation val="minMax"/>
        </c:scaling>
        <c:delete val="1"/>
        <c:axPos val="b"/>
        <c:numFmt formatCode="General" sourceLinked="1"/>
        <c:tickLblPos val="none"/>
        <c:crossAx val="1015994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88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"/>
          <c:y val="0.16639477977161488"/>
          <c:w val="0.79134295227524976"/>
          <c:h val="0.65579119086460669"/>
        </c:manualLayout>
      </c:layout>
      <c:scatterChart>
        <c:scatterStyle val="lineMarker"/>
        <c:ser>
          <c:idx val="1"/>
          <c:order val="0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76</c:v>
                </c:pt>
                <c:pt idx="4">
                  <c:v>78</c:v>
                </c:pt>
                <c:pt idx="5">
                  <c:v>85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28.5</c:v>
                </c:pt>
                <c:pt idx="1">
                  <c:v>43.5</c:v>
                </c:pt>
                <c:pt idx="2">
                  <c:v>79</c:v>
                </c:pt>
                <c:pt idx="3">
                  <c:v>122</c:v>
                </c:pt>
                <c:pt idx="4">
                  <c:v>148</c:v>
                </c:pt>
                <c:pt idx="5">
                  <c:v>140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178</c:v>
                </c:pt>
                <c:pt idx="1">
                  <c:v>150</c:v>
                </c:pt>
                <c:pt idx="2">
                  <c:v>160</c:v>
                </c:pt>
                <c:pt idx="3">
                  <c:v>165</c:v>
                </c:pt>
                <c:pt idx="4">
                  <c:v>175</c:v>
                </c:pt>
                <c:pt idx="5">
                  <c:v>166</c:v>
                </c:pt>
              </c:numCache>
            </c:numRef>
          </c:yVal>
        </c:ser>
        <c:axId val="109731840"/>
        <c:axId val="109733760"/>
      </c:scatterChart>
      <c:scatterChart>
        <c:scatterStyle val="lineMarker"/>
        <c:ser>
          <c:idx val="2"/>
          <c:order val="1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32</c:v>
                </c:pt>
                <c:pt idx="1">
                  <c:v>24</c:v>
                </c:pt>
                <c:pt idx="2">
                  <c:v>27.4</c:v>
                </c:pt>
                <c:pt idx="3">
                  <c:v>28.6</c:v>
                </c:pt>
                <c:pt idx="4">
                  <c:v>26.4</c:v>
                </c:pt>
                <c:pt idx="5">
                  <c:v>21.2</c:v>
                </c:pt>
              </c:numCache>
            </c:numRef>
          </c:yVal>
        </c:ser>
        <c:ser>
          <c:idx val="5"/>
          <c:order val="2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3.3659408856631954</c:v>
                </c:pt>
                <c:pt idx="1">
                  <c:v>5.0489113284947935</c:v>
                </c:pt>
                <c:pt idx="2">
                  <c:v>8.6462606500473331</c:v>
                </c:pt>
                <c:pt idx="3">
                  <c:v>12.033238666245923</c:v>
                </c:pt>
                <c:pt idx="4">
                  <c:v>13.884506153360682</c:v>
                </c:pt>
                <c:pt idx="5">
                  <c:v>13.379615020511203</c:v>
                </c:pt>
                <c:pt idx="6">
                  <c:v>0</c:v>
                </c:pt>
              </c:numCache>
            </c:numRef>
          </c:yVal>
        </c:ser>
        <c:axId val="109741184"/>
        <c:axId val="109735296"/>
      </c:scatterChart>
      <c:valAx>
        <c:axId val="109731840"/>
        <c:scaling>
          <c:orientation val="minMax"/>
          <c:max val="6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733760"/>
        <c:crosses val="autoZero"/>
        <c:crossBetween val="midCat"/>
      </c:valAx>
      <c:valAx>
        <c:axId val="109733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731840"/>
        <c:crosses val="autoZero"/>
        <c:crossBetween val="midCat"/>
      </c:valAx>
      <c:valAx>
        <c:axId val="109735296"/>
        <c:scaling>
          <c:orientation val="minMax"/>
        </c:scaling>
        <c:axPos val="r"/>
        <c:numFmt formatCode="0.0" sourceLinked="0"/>
        <c:tickLblPos val="nextTo"/>
        <c:crossAx val="109741184"/>
        <c:crosses val="max"/>
        <c:crossBetween val="midCat"/>
      </c:valAx>
      <c:valAx>
        <c:axId val="109741184"/>
        <c:scaling>
          <c:orientation val="minMax"/>
        </c:scaling>
        <c:delete val="1"/>
        <c:axPos val="b"/>
        <c:numFmt formatCode="General" sourceLinked="1"/>
        <c:tickLblPos val="none"/>
        <c:crossAx val="1097352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7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9050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AC-50 Imperial Peak Graph</a:t>
          </a:r>
        </a:p>
        <a:p xmlns:a="http://schemas.openxmlformats.org/drawingml/2006/main">
          <a:pPr algn="ctr"/>
          <a:r>
            <a:rPr lang="en-US" sz="2000" b="1" baseline="0"/>
            <a:t>144 Volts/500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0.12418</cdr:y>
    </cdr:from>
    <cdr:to>
      <cdr:x>0.04111</cdr:x>
      <cdr:y>0.85784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-9525" y="723900"/>
          <a:ext cx="352416" cy="427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</a:t>
          </a:r>
          <a:r>
            <a:rPr lang="en-US" sz="1600" b="1" baseline="0"/>
            <a:t> Battery Voltage</a:t>
          </a:r>
          <a:endParaRPr lang="en-US" sz="16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AC-50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 144 Volts/500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0.79902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94" y="514378"/>
          <a:ext cx="666769" cy="4143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0.24889</cdr:x>
      <cdr:y>0.02124</cdr:y>
    </cdr:from>
    <cdr:to>
      <cdr:x>0.79556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3360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144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9525" y="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0.96334</cdr:x>
      <cdr:y>0.2451</cdr:y>
    </cdr:from>
    <cdr:to>
      <cdr:x>0.99222</cdr:x>
      <cdr:y>0.78431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58213" y="14287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0.79248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94" y="514378"/>
          <a:ext cx="666769" cy="41052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0.28222</cdr:x>
      <cdr:y>0.02451</cdr:y>
    </cdr:from>
    <cdr:to>
      <cdr:x>0.79667</cdr:x>
      <cdr:y>0.18464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19350" y="142875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144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0.26444</cdr:x>
      <cdr:y>0.01634</cdr:y>
    </cdr:from>
    <cdr:to>
      <cdr:x>0.81889</cdr:x>
      <cdr:y>0.18137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66950" y="95250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144 Volts 500 Amp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0.29</cdr:x>
      <cdr:y>0.02288</cdr:y>
    </cdr:from>
    <cdr:to>
      <cdr:x>0.80445</cdr:x>
      <cdr:y>0.18465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86025" y="13335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144 Volts 500 Amp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0.27556</cdr:x>
      <cdr:y>0.01797</cdr:y>
    </cdr:from>
    <cdr:to>
      <cdr:x>0.81445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362200" y="104775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144 Volt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63" y="14001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0.27333</cdr:x>
      <cdr:y>0.01961</cdr:y>
    </cdr:from>
    <cdr:to>
      <cdr:x>0.78778</cdr:x>
      <cdr:y>0.19281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43150" y="114300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144 Volt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7"/>
  <sheetViews>
    <sheetView workbookViewId="0">
      <pane ySplit="2" topLeftCell="A3" activePane="bottomLeft" state="frozen"/>
      <selection pane="bottomLeft" activeCell="C39" sqref="C39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154.90625</v>
      </c>
      <c r="B3">
        <v>35.700000000000003</v>
      </c>
      <c r="C3">
        <v>500.3</v>
      </c>
      <c r="D3">
        <v>85</v>
      </c>
      <c r="E3">
        <v>117</v>
      </c>
      <c r="F3" s="8">
        <f t="shared" ref="F3:F246" si="0">(D3*E3)/9507</f>
        <v>1.046071315872515</v>
      </c>
      <c r="G3" s="7">
        <f t="shared" ref="G3:G246" si="1">SUM(E3*0.7375)</f>
        <v>86.287500000000009</v>
      </c>
      <c r="H3" s="7">
        <f t="shared" ref="H3:H246" si="2">SUM(D3*G3)/5252</f>
        <v>1.3965037128712874</v>
      </c>
      <c r="I3" s="9"/>
      <c r="J3" s="5"/>
      <c r="L3" s="4"/>
      <c r="M3" s="4"/>
      <c r="N3" s="4"/>
    </row>
    <row r="4" spans="1:14" s="3" customFormat="1" ht="12.75" customHeight="1">
      <c r="A4">
        <v>154.453125</v>
      </c>
      <c r="B4">
        <v>38.700000000000003</v>
      </c>
      <c r="C4">
        <v>499.4</v>
      </c>
      <c r="D4">
        <v>279</v>
      </c>
      <c r="E4">
        <v>115.8</v>
      </c>
      <c r="F4" s="8">
        <f t="shared" ref="F4:F64" si="3">(D4*E4)/9507</f>
        <v>3.3983591038182395</v>
      </c>
      <c r="G4" s="7">
        <f t="shared" ref="G4:G64" si="4">SUM(E4*0.7375)</f>
        <v>85.402500000000003</v>
      </c>
      <c r="H4" s="7">
        <f t="shared" ref="H4:H64" si="5">SUM(D4*G4)/5252</f>
        <v>4.5368045506473722</v>
      </c>
      <c r="I4" s="9"/>
      <c r="J4" s="5"/>
      <c r="L4" s="4"/>
      <c r="M4" s="4"/>
      <c r="N4" s="4"/>
    </row>
    <row r="5" spans="1:14" s="3" customFormat="1" ht="12.75" customHeight="1">
      <c r="A5">
        <v>154.21875</v>
      </c>
      <c r="B5">
        <v>59.1</v>
      </c>
      <c r="C5">
        <v>498.5</v>
      </c>
      <c r="D5">
        <v>529</v>
      </c>
      <c r="E5">
        <v>112.4</v>
      </c>
      <c r="F5" s="8">
        <f t="shared" si="3"/>
        <v>6.2542968339118552</v>
      </c>
      <c r="G5" s="7">
        <f t="shared" si="4"/>
        <v>82.89500000000001</v>
      </c>
      <c r="H5" s="7">
        <f t="shared" si="5"/>
        <v>8.3494773419649668</v>
      </c>
      <c r="I5" s="9"/>
      <c r="J5" s="5"/>
      <c r="L5" s="4"/>
      <c r="M5" s="4"/>
      <c r="N5" s="4"/>
    </row>
    <row r="6" spans="1:14" s="3" customFormat="1" ht="12.75" customHeight="1">
      <c r="A6">
        <v>153.765625</v>
      </c>
      <c r="B6">
        <v>78.900000000000006</v>
      </c>
      <c r="C6">
        <v>498.9</v>
      </c>
      <c r="D6">
        <v>769</v>
      </c>
      <c r="E6">
        <v>111.2</v>
      </c>
      <c r="F6" s="8">
        <f t="shared" si="3"/>
        <v>8.9947196802356153</v>
      </c>
      <c r="G6" s="7">
        <f t="shared" si="4"/>
        <v>82.01</v>
      </c>
      <c r="H6" s="7">
        <f t="shared" si="5"/>
        <v>12.007937928408225</v>
      </c>
      <c r="I6" s="9"/>
      <c r="J6" s="5"/>
      <c r="L6" s="4"/>
      <c r="M6" s="4"/>
      <c r="N6" s="4"/>
    </row>
    <row r="7" spans="1:14" s="3" customFormat="1" ht="12.75" customHeight="1">
      <c r="A7">
        <v>153.078125</v>
      </c>
      <c r="B7">
        <v>98.5</v>
      </c>
      <c r="C7">
        <v>499.6</v>
      </c>
      <c r="D7">
        <v>1015</v>
      </c>
      <c r="E7">
        <v>110.2</v>
      </c>
      <c r="F7" s="8">
        <f t="shared" si="3"/>
        <v>11.765330808877669</v>
      </c>
      <c r="G7" s="7">
        <f t="shared" si="4"/>
        <v>81.272500000000008</v>
      </c>
      <c r="H7" s="7">
        <f t="shared" si="5"/>
        <v>15.706699828636712</v>
      </c>
      <c r="I7" s="9"/>
      <c r="J7" s="5"/>
      <c r="L7" s="4"/>
      <c r="M7" s="4"/>
      <c r="N7" s="4"/>
    </row>
    <row r="8" spans="1:14" s="3" customFormat="1" ht="12.75" customHeight="1">
      <c r="A8">
        <v>152.625</v>
      </c>
      <c r="B8">
        <v>118.3</v>
      </c>
      <c r="C8">
        <v>501.5</v>
      </c>
      <c r="D8">
        <v>1253</v>
      </c>
      <c r="E8">
        <v>109</v>
      </c>
      <c r="F8" s="8">
        <f t="shared" si="3"/>
        <v>14.365940885663196</v>
      </c>
      <c r="G8" s="7">
        <f t="shared" si="4"/>
        <v>80.387500000000003</v>
      </c>
      <c r="H8" s="7">
        <f t="shared" si="5"/>
        <v>19.178510567402896</v>
      </c>
      <c r="I8" s="9"/>
      <c r="J8" s="5"/>
      <c r="L8" s="4"/>
      <c r="M8" s="4"/>
      <c r="N8" s="4"/>
    </row>
    <row r="9" spans="1:14" s="3" customFormat="1" ht="12.75" customHeight="1">
      <c r="A9">
        <v>152.390625</v>
      </c>
      <c r="B9">
        <v>138.5</v>
      </c>
      <c r="C9">
        <v>499.9</v>
      </c>
      <c r="D9">
        <v>1496</v>
      </c>
      <c r="E9">
        <v>109</v>
      </c>
      <c r="F9" s="8">
        <f t="shared" si="3"/>
        <v>17.151993268118229</v>
      </c>
      <c r="G9" s="7">
        <f t="shared" si="4"/>
        <v>80.387500000000003</v>
      </c>
      <c r="H9" s="7">
        <f t="shared" si="5"/>
        <v>22.897886519421171</v>
      </c>
      <c r="I9" s="9"/>
      <c r="J9" s="5"/>
      <c r="L9" s="4"/>
      <c r="M9" s="4"/>
      <c r="N9" s="4"/>
    </row>
    <row r="10" spans="1:14" s="3" customFormat="1" ht="12.75" customHeight="1">
      <c r="A10">
        <v>152.15625</v>
      </c>
      <c r="B10">
        <v>159</v>
      </c>
      <c r="C10">
        <v>501.6</v>
      </c>
      <c r="D10">
        <v>1734</v>
      </c>
      <c r="E10">
        <v>109</v>
      </c>
      <c r="F10" s="8">
        <f t="shared" si="3"/>
        <v>19.88071946986431</v>
      </c>
      <c r="G10" s="7">
        <f t="shared" si="4"/>
        <v>80.387500000000003</v>
      </c>
      <c r="H10" s="7">
        <f t="shared" si="5"/>
        <v>26.540732102056364</v>
      </c>
      <c r="I10" s="9"/>
      <c r="J10" s="5"/>
      <c r="L10" s="4"/>
      <c r="M10" s="4"/>
      <c r="N10" s="4"/>
    </row>
    <row r="11" spans="1:14" s="3" customFormat="1" ht="12.75" customHeight="1">
      <c r="A11">
        <v>151.484375</v>
      </c>
      <c r="B11">
        <v>179.2</v>
      </c>
      <c r="C11">
        <v>495.7</v>
      </c>
      <c r="D11">
        <v>1977</v>
      </c>
      <c r="E11">
        <v>109</v>
      </c>
      <c r="F11" s="8">
        <f t="shared" si="3"/>
        <v>22.666771852319343</v>
      </c>
      <c r="G11" s="7">
        <f t="shared" si="4"/>
        <v>80.387500000000003</v>
      </c>
      <c r="H11" s="7">
        <f t="shared" si="5"/>
        <v>30.260108054074639</v>
      </c>
      <c r="I11" s="9"/>
      <c r="J11" s="5"/>
      <c r="L11" s="4"/>
      <c r="M11" s="4"/>
      <c r="N11" s="4"/>
    </row>
    <row r="12" spans="1:14" s="3" customFormat="1" ht="12.75" customHeight="1">
      <c r="A12">
        <v>151.015625</v>
      </c>
      <c r="B12">
        <v>198.9</v>
      </c>
      <c r="C12">
        <v>496.5</v>
      </c>
      <c r="D12">
        <v>2218</v>
      </c>
      <c r="E12">
        <v>109</v>
      </c>
      <c r="F12" s="8">
        <f t="shared" si="3"/>
        <v>25.429893762490796</v>
      </c>
      <c r="G12" s="7">
        <f t="shared" si="4"/>
        <v>80.387500000000003</v>
      </c>
      <c r="H12" s="7">
        <f t="shared" si="5"/>
        <v>33.948871858339679</v>
      </c>
      <c r="I12" s="9"/>
      <c r="J12" s="5"/>
      <c r="L12" s="4"/>
      <c r="M12" s="4"/>
      <c r="N12" s="4"/>
    </row>
    <row r="13" spans="1:14" s="3" customFormat="1" ht="12.75" customHeight="1">
      <c r="A13">
        <v>150.328125</v>
      </c>
      <c r="B13">
        <v>219</v>
      </c>
      <c r="C13">
        <v>500.2</v>
      </c>
      <c r="D13">
        <v>2462</v>
      </c>
      <c r="E13">
        <v>107.8</v>
      </c>
      <c r="F13" s="8">
        <f t="shared" si="3"/>
        <v>27.916650888818761</v>
      </c>
      <c r="G13" s="7">
        <f t="shared" si="4"/>
        <v>79.502499999999998</v>
      </c>
      <c r="H13" s="7">
        <f t="shared" si="5"/>
        <v>37.268689070830163</v>
      </c>
      <c r="I13" s="9"/>
      <c r="J13" s="5"/>
      <c r="L13" s="4"/>
      <c r="M13" s="4"/>
      <c r="N13" s="4"/>
    </row>
    <row r="14" spans="1:14" s="3" customFormat="1" ht="12.75" customHeight="1">
      <c r="A14">
        <v>149.875</v>
      </c>
      <c r="B14">
        <v>240</v>
      </c>
      <c r="C14">
        <v>499.1</v>
      </c>
      <c r="D14">
        <v>2702</v>
      </c>
      <c r="E14">
        <v>107.8</v>
      </c>
      <c r="F14" s="8">
        <f t="shared" si="3"/>
        <v>30.638014094877455</v>
      </c>
      <c r="G14" s="7">
        <f t="shared" si="4"/>
        <v>79.502499999999998</v>
      </c>
      <c r="H14" s="7">
        <f t="shared" si="5"/>
        <v>40.901705064737243</v>
      </c>
      <c r="I14" s="9"/>
      <c r="J14" s="5"/>
      <c r="L14" s="4"/>
      <c r="M14" s="4"/>
      <c r="N14" s="4"/>
    </row>
    <row r="15" spans="1:14" s="3" customFormat="1" ht="12.75" customHeight="1">
      <c r="A15">
        <v>149.421875</v>
      </c>
      <c r="B15">
        <v>260.60000000000002</v>
      </c>
      <c r="C15">
        <v>501.6</v>
      </c>
      <c r="D15">
        <v>2944</v>
      </c>
      <c r="E15">
        <v>107.8</v>
      </c>
      <c r="F15" s="8">
        <f t="shared" si="3"/>
        <v>33.382055327653312</v>
      </c>
      <c r="G15" s="7">
        <f t="shared" si="4"/>
        <v>79.502499999999998</v>
      </c>
      <c r="H15" s="7">
        <f t="shared" si="5"/>
        <v>44.56499619192688</v>
      </c>
      <c r="I15" s="9"/>
      <c r="J15" s="5"/>
      <c r="L15" s="4"/>
      <c r="M15" s="4"/>
      <c r="N15" s="4"/>
    </row>
    <row r="16" spans="1:14" s="3" customFormat="1" ht="12.75" customHeight="1">
      <c r="A16">
        <v>148.953125</v>
      </c>
      <c r="B16">
        <v>282</v>
      </c>
      <c r="C16">
        <v>498.1</v>
      </c>
      <c r="D16">
        <v>3184</v>
      </c>
      <c r="E16">
        <v>107.8</v>
      </c>
      <c r="F16" s="8">
        <f t="shared" si="3"/>
        <v>36.103418533712002</v>
      </c>
      <c r="G16" s="7">
        <f t="shared" si="4"/>
        <v>79.502499999999998</v>
      </c>
      <c r="H16" s="7">
        <f t="shared" si="5"/>
        <v>48.198012185833967</v>
      </c>
      <c r="I16" s="9"/>
      <c r="J16" s="5"/>
      <c r="L16" s="4"/>
      <c r="M16" s="4"/>
      <c r="N16" s="4"/>
    </row>
    <row r="17" spans="1:14" s="3" customFormat="1" ht="12.75" customHeight="1">
      <c r="A17">
        <v>148.953125</v>
      </c>
      <c r="B17">
        <v>303.7</v>
      </c>
      <c r="C17">
        <v>499.1</v>
      </c>
      <c r="D17">
        <v>3421</v>
      </c>
      <c r="E17">
        <v>107.8</v>
      </c>
      <c r="F17" s="8">
        <f t="shared" si="3"/>
        <v>38.790764699694961</v>
      </c>
      <c r="G17" s="7">
        <f t="shared" si="4"/>
        <v>79.502499999999998</v>
      </c>
      <c r="H17" s="7">
        <f t="shared" si="5"/>
        <v>51.78561547981721</v>
      </c>
      <c r="I17" s="9"/>
      <c r="J17" s="5"/>
      <c r="L17" s="4"/>
      <c r="M17" s="4"/>
      <c r="N17" s="4"/>
    </row>
    <row r="18" spans="1:14" s="3" customFormat="1" ht="12.75" customHeight="1">
      <c r="A18">
        <v>147.125</v>
      </c>
      <c r="B18">
        <v>324.10000000000002</v>
      </c>
      <c r="C18">
        <v>502.6</v>
      </c>
      <c r="D18">
        <v>3662</v>
      </c>
      <c r="E18">
        <v>107.8</v>
      </c>
      <c r="F18" s="8">
        <f t="shared" si="3"/>
        <v>41.523466919112231</v>
      </c>
      <c r="G18" s="7">
        <f t="shared" si="4"/>
        <v>79.502499999999998</v>
      </c>
      <c r="H18" s="7">
        <f t="shared" si="5"/>
        <v>55.433769040365569</v>
      </c>
      <c r="I18" s="9"/>
      <c r="J18" s="5"/>
      <c r="L18" s="4"/>
      <c r="M18" s="4"/>
      <c r="N18" s="4"/>
    </row>
    <row r="19" spans="1:14" s="3" customFormat="1" ht="12.75" customHeight="1">
      <c r="A19">
        <v>147.125</v>
      </c>
      <c r="B19">
        <v>344.2</v>
      </c>
      <c r="C19">
        <v>503.9</v>
      </c>
      <c r="D19">
        <v>3903</v>
      </c>
      <c r="E19">
        <v>107.8</v>
      </c>
      <c r="F19" s="8">
        <f t="shared" si="3"/>
        <v>44.256169138529501</v>
      </c>
      <c r="G19" s="7">
        <f t="shared" si="4"/>
        <v>79.502499999999998</v>
      </c>
      <c r="H19" s="7">
        <f t="shared" si="5"/>
        <v>59.081922600913941</v>
      </c>
      <c r="I19" s="9"/>
      <c r="J19" s="5"/>
      <c r="L19" s="4"/>
      <c r="M19" s="4"/>
      <c r="N19" s="4"/>
    </row>
    <row r="20" spans="1:14" s="3" customFormat="1" ht="12.75" customHeight="1">
      <c r="A20">
        <v>146.90625</v>
      </c>
      <c r="B20">
        <v>368.5</v>
      </c>
      <c r="C20">
        <v>502.8</v>
      </c>
      <c r="D20">
        <v>4199</v>
      </c>
      <c r="E20">
        <v>107.8</v>
      </c>
      <c r="F20" s="8">
        <f t="shared" si="3"/>
        <v>47.612517092668561</v>
      </c>
      <c r="G20" s="7">
        <f t="shared" si="4"/>
        <v>79.502499999999998</v>
      </c>
      <c r="H20" s="7">
        <f t="shared" si="5"/>
        <v>63.562642326732671</v>
      </c>
      <c r="I20" s="9"/>
      <c r="J20" s="5"/>
      <c r="L20" s="4"/>
      <c r="M20" s="4"/>
      <c r="N20" s="4"/>
    </row>
    <row r="21" spans="1:14" s="3" customFormat="1" ht="12.75" customHeight="1">
      <c r="A21">
        <v>146.4375</v>
      </c>
      <c r="B21">
        <v>397.6</v>
      </c>
      <c r="C21">
        <v>501.2</v>
      </c>
      <c r="D21">
        <v>4496</v>
      </c>
      <c r="E21">
        <v>107.8</v>
      </c>
      <c r="F21" s="8">
        <f t="shared" si="3"/>
        <v>50.980204060166194</v>
      </c>
      <c r="G21" s="7">
        <f t="shared" si="4"/>
        <v>79.502499999999998</v>
      </c>
      <c r="H21" s="7">
        <f t="shared" si="5"/>
        <v>68.058499619192688</v>
      </c>
      <c r="I21" s="9"/>
      <c r="J21" s="5"/>
      <c r="L21" s="4"/>
      <c r="M21" s="4"/>
      <c r="N21" s="4"/>
    </row>
    <row r="22" spans="1:14" s="3" customFormat="1" ht="12.75" customHeight="1">
      <c r="A22">
        <v>144.609375</v>
      </c>
      <c r="B22">
        <v>423.2</v>
      </c>
      <c r="C22">
        <v>508.4</v>
      </c>
      <c r="D22">
        <v>4767</v>
      </c>
      <c r="E22">
        <v>107.8</v>
      </c>
      <c r="F22" s="8">
        <f t="shared" si="3"/>
        <v>54.053076680340801</v>
      </c>
      <c r="G22" s="7">
        <f t="shared" si="4"/>
        <v>79.502499999999998</v>
      </c>
      <c r="H22" s="7">
        <f t="shared" si="5"/>
        <v>72.160780178979437</v>
      </c>
      <c r="I22" s="9"/>
      <c r="J22" s="5"/>
      <c r="L22" s="4"/>
      <c r="M22" s="4"/>
      <c r="N22" s="4"/>
    </row>
    <row r="23" spans="1:14" s="3" customFormat="1" ht="12.75" customHeight="1">
      <c r="A23">
        <v>143.921875</v>
      </c>
      <c r="B23">
        <v>448.4</v>
      </c>
      <c r="C23">
        <v>510.8</v>
      </c>
      <c r="D23">
        <v>5037</v>
      </c>
      <c r="E23">
        <v>107.8</v>
      </c>
      <c r="F23" s="8">
        <f t="shared" si="3"/>
        <v>57.114610287156829</v>
      </c>
      <c r="G23" s="7">
        <f t="shared" si="4"/>
        <v>79.502499999999998</v>
      </c>
      <c r="H23" s="7">
        <f t="shared" si="5"/>
        <v>76.247923172124899</v>
      </c>
      <c r="I23" s="9"/>
      <c r="J23" s="5"/>
      <c r="L23" s="4"/>
      <c r="M23" s="4"/>
      <c r="N23" s="4"/>
    </row>
    <row r="24" spans="1:14" s="3" customFormat="1" ht="12.75" customHeight="1">
      <c r="A24">
        <v>143.234375</v>
      </c>
      <c r="B24">
        <v>475.4</v>
      </c>
      <c r="C24">
        <v>510.2</v>
      </c>
      <c r="D24">
        <v>5326</v>
      </c>
      <c r="E24">
        <v>107.8</v>
      </c>
      <c r="F24" s="8">
        <f t="shared" si="3"/>
        <v>60.391585147785833</v>
      </c>
      <c r="G24" s="7">
        <f t="shared" si="4"/>
        <v>79.502499999999998</v>
      </c>
      <c r="H24" s="7">
        <f t="shared" si="5"/>
        <v>80.622679931454684</v>
      </c>
      <c r="I24" s="9"/>
      <c r="J24" s="5"/>
      <c r="L24" s="4"/>
      <c r="M24" s="4"/>
      <c r="N24" s="4"/>
    </row>
    <row r="25" spans="1:14" s="3" customFormat="1" ht="12.75" customHeight="1">
      <c r="A25">
        <v>143.703125</v>
      </c>
      <c r="B25">
        <v>502.9</v>
      </c>
      <c r="C25">
        <v>501.7</v>
      </c>
      <c r="D25">
        <v>5554</v>
      </c>
      <c r="E25">
        <v>109</v>
      </c>
      <c r="F25" s="8">
        <f t="shared" si="3"/>
        <v>63.677921531503102</v>
      </c>
      <c r="G25" s="7">
        <f t="shared" si="4"/>
        <v>80.387500000000003</v>
      </c>
      <c r="H25" s="7">
        <f t="shared" si="5"/>
        <v>85.009934310738771</v>
      </c>
      <c r="I25" s="9"/>
      <c r="J25" s="5"/>
      <c r="L25" s="4"/>
      <c r="M25" s="4"/>
      <c r="N25" s="4"/>
    </row>
    <row r="26" spans="1:14" s="3" customFormat="1" ht="12.75" customHeight="1">
      <c r="A26">
        <v>143.234375</v>
      </c>
      <c r="B26">
        <v>512.70000000000005</v>
      </c>
      <c r="C26">
        <v>496.3</v>
      </c>
      <c r="D26">
        <v>5756</v>
      </c>
      <c r="E26">
        <v>107.8</v>
      </c>
      <c r="F26" s="8">
        <f t="shared" si="3"/>
        <v>65.267360891974334</v>
      </c>
      <c r="G26" s="7">
        <f t="shared" si="4"/>
        <v>79.502499999999998</v>
      </c>
      <c r="H26" s="7">
        <f t="shared" si="5"/>
        <v>87.131833587204881</v>
      </c>
      <c r="I26" s="9"/>
      <c r="J26" s="5"/>
      <c r="L26" s="4"/>
      <c r="M26" s="4"/>
      <c r="N26" s="4"/>
    </row>
    <row r="27" spans="1:14" s="3" customFormat="1" ht="12.75" customHeight="1">
      <c r="A27">
        <v>142.328125</v>
      </c>
      <c r="B27">
        <v>518.4</v>
      </c>
      <c r="C27">
        <v>504.1</v>
      </c>
      <c r="D27">
        <v>5955</v>
      </c>
      <c r="E27">
        <v>104.4</v>
      </c>
      <c r="F27" s="8">
        <f t="shared" si="3"/>
        <v>65.394130640580627</v>
      </c>
      <c r="G27" s="7">
        <f t="shared" si="4"/>
        <v>76.995000000000005</v>
      </c>
      <c r="H27" s="7">
        <f t="shared" si="5"/>
        <v>87.301071020563597</v>
      </c>
      <c r="I27" s="9"/>
      <c r="J27" s="5"/>
      <c r="L27" s="4"/>
      <c r="M27" s="4"/>
      <c r="N27" s="4"/>
    </row>
    <row r="28" spans="1:14" s="3" customFormat="1" ht="12.75" customHeight="1">
      <c r="A28">
        <v>141.640625</v>
      </c>
      <c r="B28">
        <v>518.70000000000005</v>
      </c>
      <c r="C28">
        <v>492.9</v>
      </c>
      <c r="D28">
        <v>6167</v>
      </c>
      <c r="E28">
        <v>100</v>
      </c>
      <c r="F28" s="8">
        <f t="shared" si="3"/>
        <v>64.8679920058904</v>
      </c>
      <c r="G28" s="7">
        <f t="shared" si="4"/>
        <v>73.75</v>
      </c>
      <c r="H28" s="7">
        <f t="shared" si="5"/>
        <v>86.598676694592541</v>
      </c>
      <c r="I28" s="9"/>
      <c r="J28" s="5"/>
      <c r="L28" s="4"/>
      <c r="M28" s="4"/>
      <c r="N28" s="4"/>
    </row>
    <row r="29" spans="1:14" s="3" customFormat="1" ht="12.75" customHeight="1">
      <c r="A29">
        <v>141.40625</v>
      </c>
      <c r="B29">
        <v>523.1</v>
      </c>
      <c r="C29">
        <v>490.2</v>
      </c>
      <c r="D29">
        <v>6370</v>
      </c>
      <c r="E29">
        <v>96.6</v>
      </c>
      <c r="F29" s="8">
        <f t="shared" si="3"/>
        <v>64.72514988955507</v>
      </c>
      <c r="G29" s="7">
        <f t="shared" si="4"/>
        <v>71.242500000000007</v>
      </c>
      <c r="H29" s="7">
        <f t="shared" si="5"/>
        <v>86.407982673267327</v>
      </c>
      <c r="I29" s="9"/>
      <c r="J29" s="5"/>
      <c r="L29" s="4"/>
      <c r="M29" s="4"/>
      <c r="N29" s="4"/>
    </row>
    <row r="30" spans="1:14" s="3" customFormat="1" ht="12.75" customHeight="1">
      <c r="A30">
        <v>141.40625</v>
      </c>
      <c r="B30">
        <v>519.4</v>
      </c>
      <c r="C30">
        <v>503</v>
      </c>
      <c r="D30">
        <v>6579</v>
      </c>
      <c r="E30">
        <v>92</v>
      </c>
      <c r="F30" s="8">
        <f t="shared" si="3"/>
        <v>63.665509624487221</v>
      </c>
      <c r="G30" s="7">
        <f t="shared" si="4"/>
        <v>67.850000000000009</v>
      </c>
      <c r="H30" s="7">
        <f t="shared" si="5"/>
        <v>84.993364432597119</v>
      </c>
      <c r="I30" s="9"/>
      <c r="J30" s="5"/>
      <c r="L30" s="4"/>
      <c r="M30" s="4"/>
      <c r="N30" s="4"/>
    </row>
    <row r="31" spans="1:14" s="3" customFormat="1" ht="12.75" customHeight="1">
      <c r="A31">
        <v>139.34375</v>
      </c>
      <c r="B31">
        <v>517.1</v>
      </c>
      <c r="C31">
        <v>493.5</v>
      </c>
      <c r="D31">
        <v>6797</v>
      </c>
      <c r="E31">
        <v>87.4</v>
      </c>
      <c r="F31" s="8">
        <f t="shared" si="3"/>
        <v>62.486357420847803</v>
      </c>
      <c r="G31" s="7">
        <f t="shared" si="4"/>
        <v>64.45750000000001</v>
      </c>
      <c r="H31" s="7">
        <f t="shared" si="5"/>
        <v>83.419197924600169</v>
      </c>
      <c r="I31" s="9"/>
      <c r="J31" s="5"/>
      <c r="L31" s="4"/>
      <c r="M31" s="4"/>
      <c r="N31" s="4"/>
    </row>
    <row r="32" spans="1:14" s="3" customFormat="1" ht="12.75" customHeight="1">
      <c r="A32">
        <v>140.71875</v>
      </c>
      <c r="B32">
        <v>507.5</v>
      </c>
      <c r="C32">
        <v>494.3</v>
      </c>
      <c r="D32">
        <v>7035</v>
      </c>
      <c r="E32">
        <v>83</v>
      </c>
      <c r="F32" s="8">
        <f t="shared" si="3"/>
        <v>61.418428526349004</v>
      </c>
      <c r="G32" s="7">
        <f t="shared" si="4"/>
        <v>61.212500000000006</v>
      </c>
      <c r="H32" s="7">
        <f t="shared" si="5"/>
        <v>81.993514375476025</v>
      </c>
      <c r="I32" s="9"/>
      <c r="J32" s="5"/>
      <c r="L32" s="4"/>
      <c r="M32" s="4"/>
      <c r="N32" s="4"/>
    </row>
    <row r="33" spans="1:14" s="3" customFormat="1" ht="12.75" customHeight="1">
      <c r="A33">
        <v>137.96875</v>
      </c>
      <c r="B33">
        <v>497.9</v>
      </c>
      <c r="C33">
        <v>478.3</v>
      </c>
      <c r="D33">
        <v>7255</v>
      </c>
      <c r="E33">
        <v>78.400000000000006</v>
      </c>
      <c r="F33" s="8">
        <f t="shared" si="3"/>
        <v>59.828757757441885</v>
      </c>
      <c r="G33" s="7">
        <f t="shared" si="4"/>
        <v>57.820000000000007</v>
      </c>
      <c r="H33" s="7">
        <f t="shared" si="5"/>
        <v>79.871306169078451</v>
      </c>
      <c r="I33" s="9"/>
      <c r="J33" s="5"/>
      <c r="L33" s="4"/>
      <c r="M33" s="4"/>
      <c r="N33" s="4"/>
    </row>
    <row r="34" spans="1:14" s="3" customFormat="1" ht="12.75" customHeight="1">
      <c r="A34">
        <v>138.65625</v>
      </c>
      <c r="B34">
        <v>485.5</v>
      </c>
      <c r="C34">
        <v>470.9</v>
      </c>
      <c r="D34">
        <v>7462</v>
      </c>
      <c r="E34">
        <v>75</v>
      </c>
      <c r="F34" s="8">
        <f t="shared" si="3"/>
        <v>58.867150520668979</v>
      </c>
      <c r="G34" s="7">
        <f t="shared" si="4"/>
        <v>55.3125</v>
      </c>
      <c r="H34" s="7">
        <f t="shared" si="5"/>
        <v>78.587561881188122</v>
      </c>
      <c r="I34" s="9"/>
      <c r="J34" s="5"/>
      <c r="L34" s="4"/>
      <c r="M34" s="4"/>
      <c r="N34" s="4"/>
    </row>
    <row r="35" spans="1:14" s="3" customFormat="1" ht="12.75" customHeight="1">
      <c r="A35">
        <v>136.375</v>
      </c>
      <c r="B35">
        <v>464.7</v>
      </c>
      <c r="C35">
        <v>452.1</v>
      </c>
      <c r="D35">
        <v>7710</v>
      </c>
      <c r="E35">
        <v>70.400000000000006</v>
      </c>
      <c r="F35" s="8">
        <f t="shared" si="3"/>
        <v>57.09308930261912</v>
      </c>
      <c r="G35" s="7">
        <f t="shared" si="4"/>
        <v>51.920000000000009</v>
      </c>
      <c r="H35" s="7">
        <f t="shared" si="5"/>
        <v>76.219192688499632</v>
      </c>
      <c r="I35" s="9"/>
      <c r="J35" s="5"/>
      <c r="L35" s="4"/>
      <c r="M35" s="4"/>
      <c r="N35" s="4"/>
    </row>
    <row r="36" spans="1:14" s="3" customFormat="1" ht="12.75" customHeight="1">
      <c r="A36">
        <v>138.953125</v>
      </c>
      <c r="B36">
        <v>455.6</v>
      </c>
      <c r="C36">
        <v>448.5</v>
      </c>
      <c r="D36">
        <v>7936</v>
      </c>
      <c r="E36">
        <v>64.8</v>
      </c>
      <c r="F36" s="8">
        <f t="shared" si="3"/>
        <v>54.092016408961818</v>
      </c>
      <c r="G36" s="7">
        <f t="shared" si="4"/>
        <v>47.79</v>
      </c>
      <c r="H36" s="7">
        <f t="shared" si="5"/>
        <v>72.212764661081494</v>
      </c>
      <c r="I36" s="9"/>
      <c r="J36" s="5"/>
      <c r="L36" s="4"/>
      <c r="M36" s="4"/>
      <c r="N36" s="4"/>
    </row>
    <row r="37" spans="1:14" s="3" customFormat="1" ht="12.75" customHeight="1">
      <c r="A37"/>
      <c r="B37"/>
      <c r="C37"/>
      <c r="D37"/>
      <c r="E37"/>
      <c r="F37" s="8">
        <f t="shared" si="3"/>
        <v>0</v>
      </c>
      <c r="G37" s="7">
        <f t="shared" si="4"/>
        <v>0</v>
      </c>
      <c r="H37" s="7">
        <f t="shared" si="5"/>
        <v>0</v>
      </c>
      <c r="I37" s="9"/>
      <c r="J37" s="5"/>
      <c r="L37" s="4"/>
      <c r="M37" s="4"/>
      <c r="N37" s="4"/>
    </row>
    <row r="38" spans="1:14" s="3" customFormat="1" ht="12.75" customHeight="1">
      <c r="A38"/>
      <c r="B38"/>
      <c r="C38"/>
      <c r="D38"/>
      <c r="E38"/>
      <c r="F38" s="8">
        <f t="shared" si="3"/>
        <v>0</v>
      </c>
      <c r="G38" s="7">
        <f t="shared" si="4"/>
        <v>0</v>
      </c>
      <c r="H38" s="7">
        <f t="shared" si="5"/>
        <v>0</v>
      </c>
      <c r="I38" s="9"/>
      <c r="J38" s="5"/>
      <c r="L38" s="4"/>
      <c r="M38" s="4"/>
      <c r="N38" s="4"/>
    </row>
    <row r="39" spans="1:14" s="3" customFormat="1" ht="12.75" customHeight="1">
      <c r="A39"/>
      <c r="B39"/>
      <c r="C39"/>
      <c r="D39"/>
      <c r="E39"/>
      <c r="F39" s="8">
        <f t="shared" si="3"/>
        <v>0</v>
      </c>
      <c r="G39" s="7">
        <f t="shared" si="4"/>
        <v>0</v>
      </c>
      <c r="H39" s="7">
        <f t="shared" si="5"/>
        <v>0</v>
      </c>
      <c r="I39" s="9"/>
      <c r="J39" s="5"/>
      <c r="L39" s="4"/>
      <c r="M39" s="4"/>
      <c r="N39" s="4"/>
    </row>
    <row r="40" spans="1:14" s="3" customFormat="1" ht="12.75" customHeight="1">
      <c r="A40"/>
      <c r="B40"/>
      <c r="C40"/>
      <c r="D40"/>
      <c r="E40"/>
      <c r="F40" s="8">
        <f t="shared" si="3"/>
        <v>0</v>
      </c>
      <c r="G40" s="7">
        <f t="shared" si="4"/>
        <v>0</v>
      </c>
      <c r="H40" s="7">
        <f t="shared" si="5"/>
        <v>0</v>
      </c>
      <c r="I40" s="9"/>
      <c r="J40" s="5"/>
      <c r="L40" s="4"/>
      <c r="M40" s="4"/>
      <c r="N40" s="4"/>
    </row>
    <row r="41" spans="1:14" s="3" customFormat="1" ht="12.75" customHeight="1">
      <c r="A41"/>
      <c r="B41"/>
      <c r="C41"/>
      <c r="D41"/>
      <c r="E41"/>
      <c r="F41" s="8">
        <f t="shared" si="3"/>
        <v>0</v>
      </c>
      <c r="G41" s="7">
        <f t="shared" si="4"/>
        <v>0</v>
      </c>
      <c r="H41" s="7">
        <f t="shared" si="5"/>
        <v>0</v>
      </c>
      <c r="I41" s="9"/>
      <c r="J41" s="5"/>
      <c r="L41" s="4"/>
      <c r="M41" s="4"/>
      <c r="N41" s="4"/>
    </row>
    <row r="42" spans="1:14" s="3" customFormat="1" ht="12.75" customHeight="1">
      <c r="A42"/>
      <c r="B42"/>
      <c r="C42"/>
      <c r="D42"/>
      <c r="E42"/>
      <c r="F42" s="8">
        <f t="shared" si="3"/>
        <v>0</v>
      </c>
      <c r="G42" s="7">
        <f t="shared" si="4"/>
        <v>0</v>
      </c>
      <c r="H42" s="7">
        <f t="shared" si="5"/>
        <v>0</v>
      </c>
      <c r="I42" s="9"/>
      <c r="J42" s="5"/>
      <c r="L42" s="4"/>
      <c r="M42" s="4"/>
      <c r="N42" s="4"/>
    </row>
    <row r="43" spans="1:14" s="3" customFormat="1" ht="12.75" customHeight="1">
      <c r="A43"/>
      <c r="B43"/>
      <c r="C43"/>
      <c r="D43"/>
      <c r="E43"/>
      <c r="F43" s="8">
        <f t="shared" si="3"/>
        <v>0</v>
      </c>
      <c r="G43" s="7">
        <f t="shared" si="4"/>
        <v>0</v>
      </c>
      <c r="H43" s="7">
        <f t="shared" si="5"/>
        <v>0</v>
      </c>
      <c r="I43" s="9"/>
      <c r="J43" s="5"/>
      <c r="L43" s="4"/>
      <c r="M43" s="4"/>
      <c r="N43" s="4"/>
    </row>
    <row r="44" spans="1:14" s="3" customFormat="1" ht="12.75" customHeight="1">
      <c r="A44"/>
      <c r="B44"/>
      <c r="C44"/>
      <c r="D44"/>
      <c r="E44"/>
      <c r="F44" s="8">
        <f t="shared" si="3"/>
        <v>0</v>
      </c>
      <c r="G44" s="7">
        <f t="shared" si="4"/>
        <v>0</v>
      </c>
      <c r="H44" s="7">
        <f t="shared" si="5"/>
        <v>0</v>
      </c>
      <c r="I44" s="9"/>
      <c r="J44" s="5"/>
      <c r="L44" s="4"/>
      <c r="M44" s="4"/>
      <c r="N44" s="4"/>
    </row>
    <row r="45" spans="1:14" s="3" customFormat="1" ht="12.75" customHeight="1">
      <c r="A45"/>
      <c r="B45"/>
      <c r="C45"/>
      <c r="D45"/>
      <c r="E45"/>
      <c r="F45" s="8">
        <f t="shared" si="3"/>
        <v>0</v>
      </c>
      <c r="G45" s="7">
        <f t="shared" si="4"/>
        <v>0</v>
      </c>
      <c r="H45" s="7">
        <f t="shared" si="5"/>
        <v>0</v>
      </c>
      <c r="I45" s="9"/>
      <c r="J45" s="5"/>
      <c r="L45" s="4"/>
      <c r="M45" s="4"/>
      <c r="N45" s="4"/>
    </row>
    <row r="46" spans="1:14" s="3" customFormat="1" ht="12.75" customHeight="1">
      <c r="A46"/>
      <c r="B46"/>
      <c r="C46"/>
      <c r="D46"/>
      <c r="E46"/>
      <c r="F46" s="8">
        <f t="shared" si="3"/>
        <v>0</v>
      </c>
      <c r="G46" s="7">
        <f t="shared" si="4"/>
        <v>0</v>
      </c>
      <c r="H46" s="7">
        <f t="shared" si="5"/>
        <v>0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si="3"/>
        <v>0</v>
      </c>
      <c r="G63" s="7">
        <f t="shared" si="4"/>
        <v>0</v>
      </c>
      <c r="H63" s="7">
        <f t="shared" si="5"/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3"/>
        <v>0</v>
      </c>
      <c r="G64" s="7">
        <f t="shared" si="4"/>
        <v>0</v>
      </c>
      <c r="H64" s="7">
        <f t="shared" si="5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ref="F65:F128" si="6">(D65*E65)/9507</f>
        <v>0</v>
      </c>
      <c r="G65" s="7">
        <f t="shared" ref="G65:G128" si="7">SUM(E65*0.7375)</f>
        <v>0</v>
      </c>
      <c r="H65" s="7">
        <f t="shared" ref="H65:H128" si="8">SUM(D65*G65)/5252</f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6"/>
        <v>0</v>
      </c>
      <c r="G127" s="7">
        <f t="shared" si="7"/>
        <v>0</v>
      </c>
      <c r="H127" s="7">
        <f t="shared" si="8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6"/>
        <v>0</v>
      </c>
      <c r="G128" s="7">
        <f t="shared" si="7"/>
        <v>0</v>
      </c>
      <c r="H128" s="7">
        <f t="shared" si="8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ref="F129:F192" si="9">(D129*E129)/9507</f>
        <v>0</v>
      </c>
      <c r="G129" s="7">
        <f t="shared" ref="G129:G192" si="10">SUM(E129*0.7375)</f>
        <v>0</v>
      </c>
      <c r="H129" s="7">
        <f t="shared" ref="H129:H192" si="11">SUM(D129*G129)/5252</f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 s="3" customFormat="1" ht="12.75" customHeight="1">
      <c r="A186" s="1"/>
      <c r="B186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I186" s="9"/>
      <c r="J186" s="5"/>
      <c r="L186" s="4"/>
      <c r="M186" s="4"/>
      <c r="N186" s="4"/>
    </row>
    <row r="187" spans="1:14" s="3" customFormat="1" ht="12.75" customHeight="1">
      <c r="A187" s="1"/>
      <c r="B187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I187" s="9"/>
      <c r="J187" s="5"/>
      <c r="L187" s="4"/>
      <c r="M187" s="4"/>
      <c r="N187" s="4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si="9"/>
        <v>0</v>
      </c>
      <c r="G191" s="7">
        <f t="shared" si="10"/>
        <v>0</v>
      </c>
      <c r="H191" s="7">
        <f t="shared" si="11"/>
        <v>0</v>
      </c>
      <c r="J191"/>
      <c r="L191"/>
      <c r="M191"/>
    </row>
    <row r="192" spans="1:14">
      <c r="A192" s="1"/>
      <c r="C192"/>
      <c r="D192"/>
      <c r="E192"/>
      <c r="F192" s="8">
        <f t="shared" si="9"/>
        <v>0</v>
      </c>
      <c r="G192" s="7">
        <f t="shared" si="10"/>
        <v>0</v>
      </c>
      <c r="H192" s="7">
        <f t="shared" si="11"/>
        <v>0</v>
      </c>
      <c r="J192"/>
      <c r="L192"/>
      <c r="M192"/>
    </row>
    <row r="193" spans="1:14">
      <c r="A193" s="1"/>
      <c r="C193"/>
      <c r="D193"/>
      <c r="E193"/>
      <c r="F193" s="8">
        <f t="shared" ref="F193:F232" si="12">(D193*E193)/9507</f>
        <v>0</v>
      </c>
      <c r="G193" s="7">
        <f t="shared" ref="G193:G232" si="13">SUM(E193*0.7375)</f>
        <v>0</v>
      </c>
      <c r="H193" s="7">
        <f t="shared" ref="H193:H232" si="14">SUM(D193*G193)/5252</f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 hidden="1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 hidden="1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 hidden="1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 hidden="1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 hidden="1">
      <c r="A231" s="1"/>
      <c r="C231"/>
      <c r="D231"/>
      <c r="E231"/>
      <c r="F231" s="8">
        <f t="shared" si="12"/>
        <v>0</v>
      </c>
      <c r="G231" s="7">
        <f t="shared" si="13"/>
        <v>0</v>
      </c>
      <c r="H231" s="7">
        <f t="shared" si="14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12"/>
        <v>0</v>
      </c>
      <c r="G232" s="7">
        <f t="shared" si="13"/>
        <v>0</v>
      </c>
      <c r="H232" s="7">
        <f t="shared" si="14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0"/>
        <v>0</v>
      </c>
      <c r="G245" s="7">
        <f t="shared" si="1"/>
        <v>0</v>
      </c>
      <c r="H245" s="7">
        <f t="shared" si="2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0"/>
        <v>0</v>
      </c>
      <c r="G246" s="7">
        <f t="shared" si="1"/>
        <v>0</v>
      </c>
      <c r="H246" s="7">
        <f t="shared" si="2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ref="F247:F310" si="15">(D247*E247)/9507</f>
        <v>0</v>
      </c>
      <c r="G247" s="7">
        <f t="shared" ref="G247:G310" si="16">SUM(E247*0.7375)</f>
        <v>0</v>
      </c>
      <c r="H247" s="7">
        <f t="shared" ref="H247:H310" si="17">SUM(D247*G247)/5252</f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5"/>
        <v>0</v>
      </c>
      <c r="G309" s="7">
        <f t="shared" si="16"/>
        <v>0</v>
      </c>
      <c r="H309" s="7">
        <f t="shared" si="17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5"/>
        <v>0</v>
      </c>
      <c r="G310" s="7">
        <f t="shared" si="16"/>
        <v>0</v>
      </c>
      <c r="H310" s="7">
        <f t="shared" si="17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ref="F311:F374" si="18">(D311*E311)/9507</f>
        <v>0</v>
      </c>
      <c r="G311" s="7">
        <f t="shared" ref="G311:G374" si="19">SUM(E311*0.7375)</f>
        <v>0</v>
      </c>
      <c r="H311" s="7">
        <f t="shared" ref="H311:H374" si="20">SUM(D311*G311)/5252</f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18"/>
        <v>0</v>
      </c>
      <c r="G373" s="7">
        <f t="shared" si="19"/>
        <v>0</v>
      </c>
      <c r="H373" s="7">
        <f t="shared" si="20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18"/>
        <v>0</v>
      </c>
      <c r="G374" s="7">
        <f t="shared" si="19"/>
        <v>0</v>
      </c>
      <c r="H374" s="7">
        <f t="shared" si="20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ref="F375:F438" si="21">(D375*E375)/9507</f>
        <v>0</v>
      </c>
      <c r="G375" s="7">
        <f t="shared" ref="G375:G438" si="22">SUM(E375*0.7375)</f>
        <v>0</v>
      </c>
      <c r="H375" s="7">
        <f t="shared" ref="H375:H438" si="23">SUM(D375*G375)/5252</f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1"/>
        <v>0</v>
      </c>
      <c r="G437" s="7">
        <f t="shared" si="22"/>
        <v>0</v>
      </c>
      <c r="H437" s="7">
        <f t="shared" si="23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1"/>
        <v>0</v>
      </c>
      <c r="G438" s="7">
        <f t="shared" si="22"/>
        <v>0</v>
      </c>
      <c r="H438" s="7">
        <f t="shared" si="23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ref="F439:F502" si="24">(D439*E439)/9507</f>
        <v>0</v>
      </c>
      <c r="G439" s="7">
        <f t="shared" ref="G439:G502" si="25">SUM(E439*0.7375)</f>
        <v>0</v>
      </c>
      <c r="H439" s="7">
        <f t="shared" ref="H439:H502" si="26">SUM(D439*G439)/5252</f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4"/>
        <v>0</v>
      </c>
      <c r="G501" s="7">
        <f t="shared" si="25"/>
        <v>0</v>
      </c>
      <c r="H501" s="7">
        <f t="shared" si="26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4"/>
        <v>0</v>
      </c>
      <c r="G502" s="7">
        <f t="shared" si="25"/>
        <v>0</v>
      </c>
      <c r="H502" s="7">
        <f t="shared" si="26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ref="F503:F566" si="27">(D503*E503)/9507</f>
        <v>0</v>
      </c>
      <c r="G503" s="7">
        <f t="shared" ref="G503:G566" si="28">SUM(E503*0.7375)</f>
        <v>0</v>
      </c>
      <c r="H503" s="7">
        <f t="shared" ref="H503:H566" si="29">SUM(D503*G503)/5252</f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27"/>
        <v>0</v>
      </c>
      <c r="G565" s="7">
        <f t="shared" si="28"/>
        <v>0</v>
      </c>
      <c r="H565" s="7">
        <f t="shared" si="29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27"/>
        <v>0</v>
      </c>
      <c r="G566" s="7">
        <f t="shared" si="28"/>
        <v>0</v>
      </c>
      <c r="H566" s="7">
        <f t="shared" si="29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ref="F567:F630" si="30">(D567*E567)/9507</f>
        <v>0</v>
      </c>
      <c r="G567" s="7">
        <f t="shared" ref="G567:G630" si="31">SUM(E567*0.7375)</f>
        <v>0</v>
      </c>
      <c r="H567" s="7">
        <f t="shared" ref="H567:H630" si="32">SUM(D567*G567)/5252</f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0"/>
        <v>0</v>
      </c>
      <c r="G629" s="7">
        <f t="shared" si="31"/>
        <v>0</v>
      </c>
      <c r="H629" s="7">
        <f t="shared" si="32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0"/>
        <v>0</v>
      </c>
      <c r="G630" s="7">
        <f t="shared" si="31"/>
        <v>0</v>
      </c>
      <c r="H630" s="7">
        <f t="shared" si="32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ref="F631:F694" si="33">(D631*E631)/9507</f>
        <v>0</v>
      </c>
      <c r="G631" s="7">
        <f t="shared" ref="G631:G694" si="34">SUM(E631*0.7375)</f>
        <v>0</v>
      </c>
      <c r="H631" s="7">
        <f t="shared" ref="H631:H694" si="35">SUM(D631*G631)/5252</f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3"/>
        <v>0</v>
      </c>
      <c r="G693" s="7">
        <f t="shared" si="34"/>
        <v>0</v>
      </c>
      <c r="H693" s="7">
        <f t="shared" si="35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3"/>
        <v>0</v>
      </c>
      <c r="G694" s="7">
        <f t="shared" si="34"/>
        <v>0</v>
      </c>
      <c r="H694" s="7">
        <f t="shared" si="35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ref="F695:F758" si="36">(D695*E695)/9507</f>
        <v>0</v>
      </c>
      <c r="G695" s="7">
        <f t="shared" ref="G695:G758" si="37">SUM(E695*0.7375)</f>
        <v>0</v>
      </c>
      <c r="H695" s="7">
        <f t="shared" ref="H695:H758" si="38">SUM(D695*G695)/5252</f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6"/>
        <v>0</v>
      </c>
      <c r="G757" s="7">
        <f t="shared" si="37"/>
        <v>0</v>
      </c>
      <c r="H757" s="7">
        <f t="shared" si="38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6"/>
        <v>0</v>
      </c>
      <c r="G758" s="7">
        <f t="shared" si="37"/>
        <v>0</v>
      </c>
      <c r="H758" s="7">
        <f t="shared" si="38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ref="F759:F822" si="39">(D759*E759)/9507</f>
        <v>0</v>
      </c>
      <c r="G759" s="7">
        <f t="shared" ref="G759:G822" si="40">SUM(E759*0.7375)</f>
        <v>0</v>
      </c>
      <c r="H759" s="7">
        <f t="shared" ref="H759:H822" si="41">SUM(D759*G759)/5252</f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A809" s="1"/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A810" s="1"/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si="39"/>
        <v>0</v>
      </c>
      <c r="G821" s="7">
        <f t="shared" si="40"/>
        <v>0</v>
      </c>
      <c r="H821" s="7">
        <f t="shared" si="41"/>
        <v>0</v>
      </c>
      <c r="J821"/>
      <c r="L821"/>
      <c r="M821"/>
      <c r="N821"/>
    </row>
    <row r="822" spans="3:14">
      <c r="C822"/>
      <c r="D822"/>
      <c r="E822"/>
      <c r="F822" s="8">
        <f t="shared" si="39"/>
        <v>0</v>
      </c>
      <c r="G822" s="7">
        <f t="shared" si="40"/>
        <v>0</v>
      </c>
      <c r="H822" s="7">
        <f t="shared" si="41"/>
        <v>0</v>
      </c>
      <c r="J822"/>
      <c r="L822"/>
      <c r="M822"/>
      <c r="N822"/>
    </row>
    <row r="823" spans="3:14">
      <c r="C823"/>
      <c r="D823"/>
      <c r="E823"/>
      <c r="F823" s="8">
        <f t="shared" ref="F823:F886" si="42">(D823*E823)/9507</f>
        <v>0</v>
      </c>
      <c r="G823" s="7">
        <f t="shared" ref="G823:G886" si="43">SUM(E823*0.7375)</f>
        <v>0</v>
      </c>
      <c r="H823" s="7">
        <f t="shared" ref="H823:H886" si="44">SUM(D823*G823)/5252</f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si="42"/>
        <v>0</v>
      </c>
      <c r="G885" s="7">
        <f t="shared" si="43"/>
        <v>0</v>
      </c>
      <c r="H885" s="7">
        <f t="shared" si="44"/>
        <v>0</v>
      </c>
      <c r="J885"/>
      <c r="L885"/>
      <c r="M885"/>
      <c r="N885"/>
    </row>
    <row r="886" spans="3:14">
      <c r="C886"/>
      <c r="D886"/>
      <c r="E886"/>
      <c r="F886" s="8">
        <f t="shared" si="42"/>
        <v>0</v>
      </c>
      <c r="G886" s="7">
        <f t="shared" si="43"/>
        <v>0</v>
      </c>
      <c r="H886" s="7">
        <f t="shared" si="44"/>
        <v>0</v>
      </c>
      <c r="J886"/>
      <c r="L886"/>
      <c r="M886"/>
      <c r="N886"/>
    </row>
    <row r="887" spans="3:14">
      <c r="C887"/>
      <c r="D887"/>
      <c r="E887"/>
      <c r="F887" s="8">
        <f t="shared" ref="F887:F950" si="45">(D887*E887)/9507</f>
        <v>0</v>
      </c>
      <c r="G887" s="7">
        <f t="shared" ref="G887:G950" si="46">SUM(E887*0.7375)</f>
        <v>0</v>
      </c>
      <c r="H887" s="7">
        <f t="shared" ref="H887:H950" si="47">SUM(D887*G887)/5252</f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si="45"/>
        <v>0</v>
      </c>
      <c r="G949" s="7">
        <f t="shared" si="46"/>
        <v>0</v>
      </c>
      <c r="H949" s="7">
        <f t="shared" si="47"/>
        <v>0</v>
      </c>
      <c r="J949"/>
      <c r="L949"/>
      <c r="M949"/>
      <c r="N949"/>
    </row>
    <row r="950" spans="3:14">
      <c r="C950"/>
      <c r="D950"/>
      <c r="E950"/>
      <c r="F950" s="8">
        <f t="shared" si="45"/>
        <v>0</v>
      </c>
      <c r="G950" s="7">
        <f t="shared" si="46"/>
        <v>0</v>
      </c>
      <c r="H950" s="7">
        <f t="shared" si="47"/>
        <v>0</v>
      </c>
      <c r="J950"/>
      <c r="L950"/>
      <c r="M950"/>
      <c r="N950"/>
    </row>
    <row r="951" spans="3:14">
      <c r="C951"/>
      <c r="D951"/>
      <c r="E951"/>
      <c r="F951" s="8">
        <f t="shared" ref="F951:F1014" si="48">(D951*E951)/9507</f>
        <v>0</v>
      </c>
      <c r="G951" s="7">
        <f t="shared" ref="G951:G1014" si="49">SUM(E951*0.7375)</f>
        <v>0</v>
      </c>
      <c r="H951" s="7">
        <f t="shared" ref="H951:H1014" si="50">SUM(D951*G951)/5252</f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si="48"/>
        <v>0</v>
      </c>
      <c r="G1013" s="7">
        <f t="shared" si="49"/>
        <v>0</v>
      </c>
      <c r="H1013" s="7">
        <f t="shared" si="50"/>
        <v>0</v>
      </c>
      <c r="J1013"/>
      <c r="L1013"/>
      <c r="M1013"/>
      <c r="N1013"/>
    </row>
    <row r="1014" spans="3:14">
      <c r="C1014"/>
      <c r="D1014"/>
      <c r="E1014"/>
      <c r="F1014" s="8">
        <f t="shared" si="48"/>
        <v>0</v>
      </c>
      <c r="G1014" s="7">
        <f t="shared" si="49"/>
        <v>0</v>
      </c>
      <c r="H1014" s="7">
        <f t="shared" si="50"/>
        <v>0</v>
      </c>
      <c r="J1014"/>
      <c r="L1014"/>
      <c r="M1014"/>
      <c r="N1014"/>
    </row>
    <row r="1015" spans="3:14">
      <c r="C1015"/>
      <c r="D1015"/>
      <c r="E1015"/>
      <c r="F1015" s="8">
        <f t="shared" ref="F1015:F1078" si="51">(D1015*E1015)/9507</f>
        <v>0</v>
      </c>
      <c r="G1015" s="7">
        <f t="shared" ref="G1015:G1078" si="52">SUM(E1015*0.7375)</f>
        <v>0</v>
      </c>
      <c r="H1015" s="7">
        <f t="shared" ref="H1015:H1078" si="53">SUM(D1015*G1015)/5252</f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si="51"/>
        <v>0</v>
      </c>
      <c r="G1077" s="7">
        <f t="shared" si="52"/>
        <v>0</v>
      </c>
      <c r="H1077" s="7">
        <f t="shared" si="53"/>
        <v>0</v>
      </c>
      <c r="J1077"/>
      <c r="L1077"/>
      <c r="M1077"/>
      <c r="N1077"/>
    </row>
    <row r="1078" spans="3:14">
      <c r="C1078"/>
      <c r="D1078"/>
      <c r="E1078"/>
      <c r="F1078" s="8">
        <f t="shared" si="51"/>
        <v>0</v>
      </c>
      <c r="G1078" s="7">
        <f t="shared" si="52"/>
        <v>0</v>
      </c>
      <c r="H1078" s="7">
        <f t="shared" si="53"/>
        <v>0</v>
      </c>
      <c r="J1078"/>
      <c r="L1078"/>
      <c r="M1078"/>
      <c r="N1078"/>
    </row>
    <row r="1079" spans="3:14">
      <c r="C1079"/>
      <c r="D1079"/>
      <c r="E1079"/>
      <c r="F1079" s="8">
        <f t="shared" ref="F1079:F1127" si="54">(D1079*E1079)/9507</f>
        <v>0</v>
      </c>
      <c r="G1079" s="7">
        <f t="shared" ref="G1079:G1127" si="55">SUM(E1079*0.7375)</f>
        <v>0</v>
      </c>
      <c r="H1079" s="7">
        <f t="shared" ref="H1079:H1127" si="56">SUM(D1079*G1079)/5252</f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  <row r="1126" spans="3:14">
      <c r="C1126"/>
      <c r="D1126"/>
      <c r="E1126"/>
      <c r="F1126" s="8">
        <f t="shared" si="54"/>
        <v>0</v>
      </c>
      <c r="G1126" s="7">
        <f t="shared" si="55"/>
        <v>0</v>
      </c>
      <c r="H1126" s="7">
        <f t="shared" si="56"/>
        <v>0</v>
      </c>
      <c r="J1126"/>
      <c r="L1126"/>
      <c r="M1126"/>
      <c r="N1126"/>
    </row>
    <row r="1127" spans="3:14">
      <c r="C1127"/>
      <c r="D1127"/>
      <c r="E1127"/>
      <c r="F1127" s="8">
        <f t="shared" si="54"/>
        <v>0</v>
      </c>
      <c r="G1127" s="7">
        <f t="shared" si="55"/>
        <v>0</v>
      </c>
      <c r="H1127" s="7">
        <f t="shared" si="56"/>
        <v>0</v>
      </c>
      <c r="J1127"/>
      <c r="L1127"/>
      <c r="M1127"/>
      <c r="N1127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15" sqref="B15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41</v>
      </c>
      <c r="C3" s="6">
        <f t="shared" ref="C3:C9" si="0">(A3*B3)/9507</f>
        <v>4.3126117597559697</v>
      </c>
      <c r="D3" s="6">
        <f t="shared" ref="D3:D9" si="1">SUM(B3*0.7375)</f>
        <v>30.237500000000001</v>
      </c>
      <c r="E3" s="6">
        <f t="shared" ref="E3:E9" si="2">SUM(A3*D3)/5252</f>
        <v>5.7573305407463824</v>
      </c>
      <c r="G3" s="3">
        <v>75</v>
      </c>
      <c r="H3" s="3">
        <v>37</v>
      </c>
      <c r="I3" s="3">
        <v>218</v>
      </c>
    </row>
    <row r="4" spans="1:9">
      <c r="A4" s="3">
        <f t="shared" ref="A4:A9" si="3">A3+1000</f>
        <v>2000</v>
      </c>
      <c r="B4" s="3">
        <v>43.2</v>
      </c>
      <c r="C4" s="6">
        <f t="shared" si="0"/>
        <v>9.0880403912906278</v>
      </c>
      <c r="D4" s="6">
        <f t="shared" si="1"/>
        <v>31.860000000000003</v>
      </c>
      <c r="E4" s="6">
        <f t="shared" si="2"/>
        <v>12.132520944402135</v>
      </c>
      <c r="G4" s="3">
        <v>75</v>
      </c>
      <c r="H4" s="3">
        <v>74</v>
      </c>
      <c r="I4" s="3">
        <v>235</v>
      </c>
    </row>
    <row r="5" spans="1:9">
      <c r="A5" s="3">
        <f t="shared" si="3"/>
        <v>3000</v>
      </c>
      <c r="B5" s="3">
        <v>47.8</v>
      </c>
      <c r="C5" s="6">
        <f t="shared" si="0"/>
        <v>15.083622593878195</v>
      </c>
      <c r="D5" s="6">
        <f t="shared" si="1"/>
        <v>35.252499999999998</v>
      </c>
      <c r="E5" s="6">
        <f t="shared" si="2"/>
        <v>20.13661462300076</v>
      </c>
      <c r="G5" s="3">
        <v>75</v>
      </c>
      <c r="H5" s="3">
        <v>123</v>
      </c>
      <c r="I5" s="3">
        <v>266</v>
      </c>
    </row>
    <row r="6" spans="1:9">
      <c r="A6" s="3">
        <f t="shared" si="3"/>
        <v>4000</v>
      </c>
      <c r="B6" s="3">
        <v>52.4</v>
      </c>
      <c r="C6" s="6">
        <f t="shared" si="0"/>
        <v>22.046912801093931</v>
      </c>
      <c r="D6" s="6">
        <f t="shared" si="1"/>
        <v>38.645000000000003</v>
      </c>
      <c r="E6" s="6">
        <f t="shared" si="2"/>
        <v>29.432597105864431</v>
      </c>
      <c r="G6" s="3">
        <v>75</v>
      </c>
      <c r="H6" s="3">
        <v>179</v>
      </c>
      <c r="I6" s="3">
        <v>288</v>
      </c>
    </row>
    <row r="7" spans="1:9">
      <c r="A7" s="3">
        <f t="shared" si="3"/>
        <v>5000</v>
      </c>
      <c r="B7" s="3">
        <v>55.8</v>
      </c>
      <c r="C7" s="6">
        <f t="shared" si="0"/>
        <v>29.346797096875985</v>
      </c>
      <c r="D7" s="6">
        <f t="shared" si="1"/>
        <v>41.152500000000003</v>
      </c>
      <c r="E7" s="6">
        <f t="shared" si="2"/>
        <v>39.177932216298558</v>
      </c>
      <c r="G7" s="3">
        <v>75</v>
      </c>
      <c r="H7" s="3">
        <v>240</v>
      </c>
      <c r="I7" s="3">
        <v>310</v>
      </c>
    </row>
    <row r="8" spans="1:9">
      <c r="A8" s="3">
        <f t="shared" si="3"/>
        <v>6000</v>
      </c>
      <c r="B8" s="3">
        <v>56.8</v>
      </c>
      <c r="C8" s="6">
        <f t="shared" si="0"/>
        <v>35.847270432313032</v>
      </c>
      <c r="D8" s="6">
        <f t="shared" si="1"/>
        <v>41.89</v>
      </c>
      <c r="E8" s="6">
        <f t="shared" si="2"/>
        <v>47.856054836252859</v>
      </c>
      <c r="G8" s="3">
        <v>75</v>
      </c>
      <c r="H8" s="3">
        <v>355</v>
      </c>
      <c r="I8" s="3">
        <v>350</v>
      </c>
    </row>
    <row r="9" spans="1:9">
      <c r="A9" s="3">
        <f t="shared" si="3"/>
        <v>7000</v>
      </c>
      <c r="B9" s="3">
        <v>41</v>
      </c>
      <c r="C9" s="6">
        <f t="shared" si="0"/>
        <v>30.188282318291787</v>
      </c>
      <c r="D9" s="6">
        <f t="shared" si="1"/>
        <v>30.237500000000001</v>
      </c>
      <c r="E9" s="6">
        <f t="shared" si="2"/>
        <v>40.301313785224679</v>
      </c>
      <c r="G9" s="3">
        <v>64</v>
      </c>
      <c r="H9" s="3">
        <v>305</v>
      </c>
      <c r="I9" s="3">
        <v>285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9" sqref="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32</v>
      </c>
      <c r="C3" s="6">
        <f t="shared" ref="C3:C9" si="0">(A3*B3)/9507</f>
        <v>3.3659408856631954</v>
      </c>
      <c r="D3" s="6">
        <f t="shared" ref="D3:D9" si="1">SUM(B3*0.7375)</f>
        <v>23.6</v>
      </c>
      <c r="E3" s="6">
        <f t="shared" ref="E3:E9" si="2">SUM(A3*D3)/5252</f>
        <v>4.4935262757044931</v>
      </c>
      <c r="G3" s="3">
        <v>77</v>
      </c>
      <c r="H3" s="3">
        <v>28.5</v>
      </c>
      <c r="I3" s="3">
        <v>178</v>
      </c>
    </row>
    <row r="4" spans="1:9">
      <c r="A4" s="3">
        <f t="shared" ref="A4:A9" si="3">A3+1000</f>
        <v>2000</v>
      </c>
      <c r="B4" s="3">
        <v>24</v>
      </c>
      <c r="C4" s="6">
        <f t="shared" si="0"/>
        <v>5.0489113284947935</v>
      </c>
      <c r="D4" s="6">
        <f t="shared" si="1"/>
        <v>17.700000000000003</v>
      </c>
      <c r="E4" s="6">
        <f t="shared" si="2"/>
        <v>6.7402894135567415</v>
      </c>
      <c r="G4" s="3">
        <v>77</v>
      </c>
      <c r="H4" s="3">
        <v>43.5</v>
      </c>
      <c r="I4" s="3">
        <v>150</v>
      </c>
    </row>
    <row r="5" spans="1:9">
      <c r="A5" s="3">
        <f t="shared" si="3"/>
        <v>3000</v>
      </c>
      <c r="B5" s="3">
        <v>27.4</v>
      </c>
      <c r="C5" s="6">
        <f t="shared" si="0"/>
        <v>8.6462606500473331</v>
      </c>
      <c r="D5" s="6">
        <f t="shared" si="1"/>
        <v>20.2075</v>
      </c>
      <c r="E5" s="6">
        <f t="shared" si="2"/>
        <v>11.542745620715918</v>
      </c>
      <c r="G5" s="3">
        <v>77</v>
      </c>
      <c r="H5" s="3">
        <v>79</v>
      </c>
      <c r="I5" s="3">
        <v>160</v>
      </c>
    </row>
    <row r="6" spans="1:9">
      <c r="A6" s="3">
        <f t="shared" si="3"/>
        <v>4000</v>
      </c>
      <c r="B6" s="3">
        <v>28.6</v>
      </c>
      <c r="C6" s="6">
        <f t="shared" si="0"/>
        <v>12.033238666245923</v>
      </c>
      <c r="D6" s="6">
        <f t="shared" si="1"/>
        <v>21.092500000000001</v>
      </c>
      <c r="E6" s="6">
        <f t="shared" si="2"/>
        <v>16.064356435643564</v>
      </c>
      <c r="G6" s="3">
        <v>76</v>
      </c>
      <c r="H6" s="3">
        <v>122</v>
      </c>
      <c r="I6" s="3">
        <v>165</v>
      </c>
    </row>
    <row r="7" spans="1:9">
      <c r="A7" s="3">
        <f t="shared" si="3"/>
        <v>5000</v>
      </c>
      <c r="B7" s="3">
        <v>26.4</v>
      </c>
      <c r="C7" s="6">
        <f t="shared" si="0"/>
        <v>13.884506153360682</v>
      </c>
      <c r="D7" s="6">
        <f t="shared" si="1"/>
        <v>19.47</v>
      </c>
      <c r="E7" s="6">
        <f t="shared" si="2"/>
        <v>18.535795887281036</v>
      </c>
      <c r="G7" s="3">
        <v>78</v>
      </c>
      <c r="H7" s="3">
        <v>148</v>
      </c>
      <c r="I7" s="3">
        <v>175</v>
      </c>
    </row>
    <row r="8" spans="1:9">
      <c r="A8" s="3">
        <f t="shared" si="3"/>
        <v>6000</v>
      </c>
      <c r="B8" s="3">
        <v>21.2</v>
      </c>
      <c r="C8" s="6">
        <f t="shared" si="0"/>
        <v>13.379615020511203</v>
      </c>
      <c r="D8" s="6">
        <f t="shared" si="1"/>
        <v>15.635</v>
      </c>
      <c r="E8" s="6">
        <f t="shared" si="2"/>
        <v>17.861766945925361</v>
      </c>
      <c r="G8" s="3">
        <v>85</v>
      </c>
      <c r="H8" s="3">
        <v>140</v>
      </c>
      <c r="I8" s="3">
        <v>166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2012-12-13T21:21:59Z</cp:lastPrinted>
  <dcterms:created xsi:type="dcterms:W3CDTF">2009-05-07T18:21:17Z</dcterms:created>
  <dcterms:modified xsi:type="dcterms:W3CDTF">2013-01-28T03:49:41Z</dcterms:modified>
</cp:coreProperties>
</file>